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lockWindows="1"/>
  <bookViews>
    <workbookView xWindow="-15" yWindow="-15" windowWidth="25230" windowHeight="12405"/>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45" r:id="rId34"/>
  </sheets>
  <calcPr calcId="145621"/>
</workbook>
</file>

<file path=xl/calcChain.xml><?xml version="1.0" encoding="utf-8"?>
<calcChain xmlns="http://schemas.openxmlformats.org/spreadsheetml/2006/main">
  <c r="C21" i="7" l="1"/>
  <c r="C21" i="32" s="1"/>
  <c r="C52" i="32"/>
  <c r="C47" i="32"/>
  <c r="D47" i="32"/>
  <c r="C48" i="32"/>
  <c r="D48" i="32"/>
  <c r="D45" i="32"/>
  <c r="E45" i="32"/>
  <c r="E44" i="32"/>
  <c r="E46" i="32"/>
  <c r="E47" i="32"/>
  <c r="E48" i="32"/>
  <c r="D25" i="32"/>
  <c r="D43" i="32"/>
  <c r="E43" i="32"/>
  <c r="C43" i="32"/>
  <c r="C23" i="32"/>
  <c r="C22" i="32"/>
  <c r="D19" i="32"/>
  <c r="C19" i="32"/>
  <c r="D13" i="32"/>
  <c r="C13" i="32"/>
  <c r="C165" i="21" l="1"/>
  <c r="D165" i="21"/>
  <c r="E165" i="21"/>
  <c r="C166" i="21"/>
  <c r="D166" i="21"/>
  <c r="E166" i="21"/>
  <c r="D164" i="21"/>
  <c r="E164" i="21"/>
  <c r="C164"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C184" i="21"/>
  <c r="D184" i="21"/>
  <c r="E184" i="21"/>
  <c r="F184" i="21"/>
  <c r="G184" i="21"/>
  <c r="H184" i="21"/>
  <c r="D179" i="21"/>
  <c r="E179" i="21"/>
  <c r="F179" i="21"/>
  <c r="G179" i="21"/>
  <c r="H179" i="21"/>
  <c r="C179" i="21"/>
  <c r="F79" i="19" l="1"/>
  <c r="F72" i="19"/>
  <c r="F71" i="19"/>
  <c r="F70" i="19"/>
  <c r="F68" i="19"/>
  <c r="F67" i="19"/>
  <c r="F61" i="19"/>
  <c r="F60" i="19"/>
  <c r="F59" i="19"/>
  <c r="F57" i="19"/>
  <c r="F56" i="19"/>
  <c r="G36" i="35" l="1"/>
  <c r="J37" i="35"/>
  <c r="J36" i="35"/>
  <c r="G36" i="36"/>
  <c r="J37" i="36"/>
  <c r="J36" i="36"/>
  <c r="G36" i="37"/>
  <c r="J37" i="37"/>
  <c r="J36" i="37"/>
  <c r="D12" i="27" l="1"/>
  <c r="E12" i="27"/>
  <c r="C12" i="27"/>
  <c r="E20" i="22" l="1"/>
  <c r="E11" i="22"/>
  <c r="E7" i="22"/>
  <c r="G43" i="43" l="1"/>
  <c r="G42" i="43"/>
  <c r="G35" i="43"/>
  <c r="G32" i="43"/>
  <c r="G30" i="43"/>
  <c r="G29" i="43"/>
  <c r="G28" i="43"/>
  <c r="G26" i="43"/>
  <c r="G20" i="43"/>
  <c r="G17" i="43"/>
  <c r="G14" i="43"/>
  <c r="G12" i="43"/>
  <c r="G10" i="43"/>
  <c r="K51" i="42"/>
  <c r="K48" i="42"/>
  <c r="F48" i="42"/>
  <c r="E48" i="42"/>
  <c r="D48" i="42"/>
  <c r="K51" i="37"/>
  <c r="K48" i="37"/>
  <c r="K51" i="38"/>
  <c r="K48" i="38"/>
  <c r="F10" i="18" l="1"/>
  <c r="E10" i="18"/>
  <c r="D10" i="18"/>
  <c r="C10" i="18"/>
  <c r="C7" i="20" l="1"/>
  <c r="D7" i="20"/>
  <c r="E7" i="20"/>
  <c r="F7" i="20"/>
  <c r="C8" i="20"/>
  <c r="D8" i="20"/>
  <c r="E8" i="20"/>
  <c r="F8" i="20"/>
  <c r="C9" i="20"/>
  <c r="D9" i="20"/>
  <c r="E9" i="20"/>
  <c r="F9" i="20"/>
  <c r="C11" i="20"/>
  <c r="D11" i="20"/>
  <c r="E11" i="20"/>
  <c r="F11" i="20"/>
  <c r="F25" i="8"/>
  <c r="E25" i="8"/>
  <c r="F20" i="8"/>
  <c r="E20" i="8"/>
  <c r="H185" i="21" l="1"/>
  <c r="G185" i="21"/>
  <c r="F185" i="21"/>
  <c r="E185" i="21"/>
  <c r="D185" i="21"/>
  <c r="C185" i="21"/>
  <c r="E177" i="21"/>
  <c r="D177" i="21"/>
  <c r="C177" i="21"/>
  <c r="F81" i="33" l="1"/>
  <c r="F79" i="33"/>
  <c r="F77" i="33"/>
  <c r="D65" i="33"/>
  <c r="E65" i="33"/>
  <c r="F65" i="33"/>
  <c r="D66" i="33"/>
  <c r="E66" i="33"/>
  <c r="F66" i="33"/>
  <c r="D67" i="33"/>
  <c r="E67" i="33"/>
  <c r="F67" i="33"/>
  <c r="D68" i="33"/>
  <c r="E68" i="33"/>
  <c r="F68" i="33"/>
  <c r="E64" i="33"/>
  <c r="F64" i="33"/>
  <c r="D64" i="33"/>
  <c r="F60"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G19" i="39"/>
  <c r="H19" i="39" s="1"/>
  <c r="G20" i="39"/>
  <c r="G21" i="39"/>
  <c r="H21" i="39" s="1"/>
  <c r="G22" i="39"/>
  <c r="H22" i="39" s="1"/>
  <c r="G23" i="39"/>
  <c r="G24" i="39"/>
  <c r="G25" i="39"/>
  <c r="H25" i="39" s="1"/>
  <c r="G26" i="39"/>
  <c r="G27" i="39"/>
  <c r="G28" i="39"/>
  <c r="G29" i="39"/>
  <c r="G30" i="39"/>
  <c r="G31" i="39"/>
  <c r="H31" i="39" s="1"/>
  <c r="G32" i="39"/>
  <c r="G33" i="39"/>
  <c r="H33" i="39" s="1"/>
  <c r="G34" i="39"/>
  <c r="G35" i="39"/>
  <c r="G36" i="39"/>
  <c r="H36" i="39" s="1"/>
  <c r="G37" i="39"/>
  <c r="H37" i="39" s="1"/>
  <c r="G38" i="39"/>
  <c r="H38" i="39" s="1"/>
  <c r="G39" i="39"/>
  <c r="H39" i="39" s="1"/>
  <c r="G40" i="39"/>
  <c r="G41" i="39"/>
  <c r="G42" i="39"/>
  <c r="G43" i="39"/>
  <c r="G44" i="39"/>
  <c r="H44" i="39" s="1"/>
  <c r="G6" i="39"/>
  <c r="H18" i="39"/>
  <c r="E7" i="39"/>
  <c r="F7" i="39" s="1"/>
  <c r="E8" i="39"/>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F42" i="39" s="1"/>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D35" i="39" s="1"/>
  <c r="C36" i="39"/>
  <c r="D36" i="39" s="1"/>
  <c r="C37" i="39"/>
  <c r="D37" i="39" s="1"/>
  <c r="C38" i="39"/>
  <c r="D38" i="39" s="1"/>
  <c r="C39" i="39"/>
  <c r="D39" i="39" s="1"/>
  <c r="C40" i="39"/>
  <c r="D40" i="39" s="1"/>
  <c r="C41" i="39"/>
  <c r="D41" i="39" s="1"/>
  <c r="C42" i="39"/>
  <c r="C43" i="39"/>
  <c r="D43" i="39" s="1"/>
  <c r="C44" i="39"/>
  <c r="D44" i="39" s="1"/>
  <c r="F8" i="39"/>
  <c r="F9" i="39"/>
  <c r="E51" i="34" l="1"/>
  <c r="F51" i="34"/>
  <c r="G51" i="34"/>
  <c r="H51" i="34"/>
  <c r="I51" i="34"/>
  <c r="J51" i="34"/>
  <c r="D51" i="34"/>
  <c r="E48" i="34"/>
  <c r="F48" i="34"/>
  <c r="G48" i="34"/>
  <c r="H48" i="34"/>
  <c r="I48" i="34"/>
  <c r="J48" i="34"/>
  <c r="D48" i="34"/>
  <c r="J37" i="38"/>
  <c r="I23" i="34" l="1"/>
  <c r="J23" i="34"/>
  <c r="I24" i="34"/>
  <c r="J24" i="34"/>
  <c r="I25" i="34"/>
  <c r="J25" i="34"/>
  <c r="I26" i="34"/>
  <c r="J26" i="34"/>
  <c r="I27" i="34"/>
  <c r="J27" i="34"/>
  <c r="I28" i="34"/>
  <c r="J28" i="34"/>
  <c r="I29" i="34"/>
  <c r="J29" i="34"/>
  <c r="I30" i="34"/>
  <c r="J30" i="34"/>
  <c r="I31" i="34"/>
  <c r="J31" i="34"/>
  <c r="J22" i="34"/>
  <c r="I22" i="34"/>
  <c r="K30" i="34" l="1"/>
  <c r="K28" i="34"/>
  <c r="K26" i="34"/>
  <c r="K24" i="34"/>
  <c r="K22" i="34"/>
  <c r="K31" i="34"/>
  <c r="K27" i="34"/>
  <c r="K23" i="34"/>
  <c r="K29" i="34"/>
  <c r="K25" i="34"/>
  <c r="C6" i="39"/>
  <c r="G45" i="39" l="1"/>
  <c r="E45" i="39"/>
  <c r="F21" i="39" s="1"/>
  <c r="H7" i="39" l="1"/>
  <c r="H27" i="39"/>
  <c r="H29" i="39"/>
  <c r="H35" i="39"/>
  <c r="H9" i="39"/>
  <c r="H15" i="39"/>
  <c r="H17" i="39"/>
  <c r="H23" i="39"/>
  <c r="H41" i="39"/>
  <c r="H43" i="39"/>
  <c r="H24" i="39"/>
  <c r="H42" i="39"/>
  <c r="H26" i="39"/>
  <c r="H10" i="39"/>
  <c r="H32" i="39"/>
  <c r="H40" i="39"/>
  <c r="H12" i="39"/>
  <c r="H34" i="39"/>
  <c r="H30" i="39"/>
  <c r="H20" i="39"/>
  <c r="H14" i="39"/>
  <c r="H28" i="39"/>
  <c r="E45" i="43"/>
  <c r="F21" i="43" s="1"/>
  <c r="G45" i="43"/>
  <c r="H41" i="43" s="1"/>
  <c r="G45" i="44"/>
  <c r="H42" i="44" s="1"/>
  <c r="E45" i="44"/>
  <c r="F21" i="44" s="1"/>
  <c r="C45" i="44"/>
  <c r="H44" i="44"/>
  <c r="F44" i="44"/>
  <c r="D44" i="44"/>
  <c r="H43" i="44"/>
  <c r="F43" i="44"/>
  <c r="D43" i="44"/>
  <c r="F42" i="44"/>
  <c r="D42" i="44"/>
  <c r="F41" i="44"/>
  <c r="D41" i="44"/>
  <c r="H40" i="44"/>
  <c r="F40" i="44"/>
  <c r="D40" i="44"/>
  <c r="H39" i="44"/>
  <c r="F39" i="44"/>
  <c r="D39" i="44"/>
  <c r="H38" i="44"/>
  <c r="F38" i="44"/>
  <c r="D38" i="44"/>
  <c r="H37" i="44"/>
  <c r="F37" i="44"/>
  <c r="D37" i="44"/>
  <c r="H36" i="44"/>
  <c r="F36" i="44"/>
  <c r="D36" i="44"/>
  <c r="F35" i="44"/>
  <c r="D35" i="44"/>
  <c r="H34" i="44"/>
  <c r="F34" i="44"/>
  <c r="D34" i="44"/>
  <c r="H33" i="44"/>
  <c r="F33" i="44"/>
  <c r="D33" i="44"/>
  <c r="H32"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H14" i="44"/>
  <c r="F14" i="44"/>
  <c r="D14" i="44"/>
  <c r="H13" i="44"/>
  <c r="F13" i="44"/>
  <c r="D13" i="44"/>
  <c r="H12" i="44"/>
  <c r="F12" i="44"/>
  <c r="D12" i="44"/>
  <c r="H11" i="44"/>
  <c r="F11" i="44"/>
  <c r="D11" i="44"/>
  <c r="F10" i="44"/>
  <c r="D10" i="44"/>
  <c r="H9" i="44"/>
  <c r="F9" i="44"/>
  <c r="D9" i="44"/>
  <c r="H8" i="44"/>
  <c r="F8" i="44"/>
  <c r="D8" i="44"/>
  <c r="H7" i="44"/>
  <c r="F7" i="44"/>
  <c r="D7" i="44"/>
  <c r="H6" i="44"/>
  <c r="F6" i="44"/>
  <c r="D6" i="44"/>
  <c r="C45" i="43"/>
  <c r="H44" i="43"/>
  <c r="F44" i="43"/>
  <c r="D44" i="43"/>
  <c r="F43" i="43"/>
  <c r="D43" i="43"/>
  <c r="F42" i="43"/>
  <c r="D42" i="43"/>
  <c r="F41" i="43"/>
  <c r="D41" i="43"/>
  <c r="F40" i="43"/>
  <c r="D40" i="43"/>
  <c r="H39" i="43"/>
  <c r="F39" i="43"/>
  <c r="D39" i="43"/>
  <c r="H38" i="43"/>
  <c r="F38" i="43"/>
  <c r="D38" i="43"/>
  <c r="H37" i="43"/>
  <c r="F37" i="43"/>
  <c r="D37" i="43"/>
  <c r="H36" i="43"/>
  <c r="F36" i="43"/>
  <c r="D36" i="43"/>
  <c r="F35" i="43"/>
  <c r="D35" i="43"/>
  <c r="F34" i="43"/>
  <c r="D34" i="43"/>
  <c r="H33" i="43"/>
  <c r="F33" i="43"/>
  <c r="D33" i="43"/>
  <c r="F32" i="43"/>
  <c r="D32" i="43"/>
  <c r="H31" i="43"/>
  <c r="F31" i="43"/>
  <c r="D31" i="43"/>
  <c r="F30" i="43"/>
  <c r="D30" i="43"/>
  <c r="F29" i="43"/>
  <c r="D29" i="43"/>
  <c r="F28" i="43"/>
  <c r="D28" i="43"/>
  <c r="F27" i="43"/>
  <c r="D27" i="43"/>
  <c r="F26" i="43"/>
  <c r="D26" i="43"/>
  <c r="H25" i="43"/>
  <c r="F25" i="43"/>
  <c r="D25" i="43"/>
  <c r="F24" i="43"/>
  <c r="D24" i="43"/>
  <c r="F23" i="43"/>
  <c r="D23" i="43"/>
  <c r="H22" i="43"/>
  <c r="F22" i="43"/>
  <c r="D22" i="43"/>
  <c r="H21" i="43"/>
  <c r="D21" i="43"/>
  <c r="F20" i="43"/>
  <c r="D20" i="43"/>
  <c r="H19" i="43"/>
  <c r="F19" i="43"/>
  <c r="D19" i="43"/>
  <c r="H18" i="43"/>
  <c r="F18" i="43"/>
  <c r="D18" i="43"/>
  <c r="F17" i="43"/>
  <c r="D17" i="43"/>
  <c r="H16" i="43"/>
  <c r="F16" i="43"/>
  <c r="D16" i="43"/>
  <c r="F15" i="43"/>
  <c r="D15" i="43"/>
  <c r="F14" i="43"/>
  <c r="D14" i="43"/>
  <c r="H13" i="43"/>
  <c r="F13" i="43"/>
  <c r="D13" i="43"/>
  <c r="F12" i="43"/>
  <c r="D12" i="43"/>
  <c r="H11" i="43"/>
  <c r="F11" i="43"/>
  <c r="D11" i="43"/>
  <c r="F10" i="43"/>
  <c r="D10" i="43"/>
  <c r="F9" i="43"/>
  <c r="D9" i="43"/>
  <c r="H8" i="43"/>
  <c r="F8" i="43"/>
  <c r="D8" i="43"/>
  <c r="F7" i="43"/>
  <c r="D7" i="43"/>
  <c r="H6" i="43"/>
  <c r="F6" i="43"/>
  <c r="D6" i="43"/>
  <c r="H41" i="44" l="1"/>
  <c r="H10" i="44"/>
  <c r="H29" i="44"/>
  <c r="H35" i="44"/>
  <c r="D6" i="39"/>
  <c r="H35" i="43"/>
  <c r="H12" i="43"/>
  <c r="H6" i="39"/>
  <c r="H20" i="43"/>
  <c r="D45" i="44"/>
  <c r="H24" i="43"/>
  <c r="H28" i="43"/>
  <c r="H42" i="43"/>
  <c r="F45" i="44"/>
  <c r="D45" i="43"/>
  <c r="F45" i="43"/>
  <c r="F6" i="39"/>
  <c r="H40" i="43"/>
  <c r="H7" i="43"/>
  <c r="H15" i="43"/>
  <c r="H27" i="43"/>
  <c r="H34" i="43"/>
  <c r="H10" i="43"/>
  <c r="H14" i="43"/>
  <c r="H26" i="43"/>
  <c r="H30" i="43"/>
  <c r="H9" i="43"/>
  <c r="H17" i="43"/>
  <c r="H29" i="43"/>
  <c r="H43" i="43"/>
  <c r="H23" i="43"/>
  <c r="H32" i="43"/>
  <c r="H45" i="44" l="1"/>
  <c r="H45"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41" l="1"/>
  <c r="F10" i="30" s="1"/>
  <c r="E10" i="41"/>
  <c r="E10" i="30" s="1"/>
  <c r="F8" i="41"/>
  <c r="F8" i="30" s="1"/>
  <c r="E8" i="41"/>
  <c r="E8" i="30" s="1"/>
  <c r="F5" i="41"/>
  <c r="F5" i="30" s="1"/>
  <c r="E5" i="41"/>
  <c r="E5" i="30" s="1"/>
  <c r="C11" i="26"/>
  <c r="D11" i="26"/>
  <c r="E11" i="26"/>
  <c r="D10" i="26"/>
  <c r="E10" i="26"/>
  <c r="C10" i="26"/>
  <c r="E206" i="21" l="1"/>
  <c r="E205" i="21"/>
  <c r="G188" i="21"/>
  <c r="G189" i="21"/>
  <c r="G190" i="21"/>
  <c r="G191" i="21"/>
  <c r="G187" i="21"/>
  <c r="D196" i="21"/>
  <c r="E196" i="21"/>
  <c r="D197" i="21"/>
  <c r="E197" i="21"/>
  <c r="D198" i="21"/>
  <c r="E198" i="21"/>
  <c r="D199" i="21"/>
  <c r="E199" i="21"/>
  <c r="D200" i="21"/>
  <c r="E200" i="21"/>
  <c r="D201" i="21"/>
  <c r="E201" i="21"/>
  <c r="D202" i="21"/>
  <c r="E202" i="21"/>
  <c r="E195" i="21"/>
  <c r="D195" i="21"/>
  <c r="F192" i="21"/>
  <c r="E188" i="21"/>
  <c r="E189" i="21"/>
  <c r="E190" i="21"/>
  <c r="E191" i="21"/>
  <c r="E187" i="21"/>
  <c r="F157" i="21"/>
  <c r="F156" i="21"/>
  <c r="C157" i="21"/>
  <c r="C156" i="21"/>
  <c r="H185" i="22" l="1"/>
  <c r="G185" i="22"/>
  <c r="F185" i="22"/>
  <c r="E6" i="21" l="1"/>
  <c r="E7" i="21"/>
  <c r="E9" i="21"/>
  <c r="E10" i="21"/>
  <c r="E11" i="21"/>
  <c r="E13" i="21"/>
  <c r="E14" i="21"/>
  <c r="E17" i="21"/>
  <c r="E18" i="21"/>
  <c r="E20" i="21"/>
  <c r="E5" i="21"/>
  <c r="D25" i="20"/>
  <c r="D25" i="19" s="1"/>
  <c r="E25" i="20"/>
  <c r="E25" i="19" s="1"/>
  <c r="F25" i="20"/>
  <c r="F25" i="19" s="1"/>
  <c r="D26" i="20"/>
  <c r="D26" i="19" s="1"/>
  <c r="E26" i="20"/>
  <c r="E26" i="19" s="1"/>
  <c r="F26" i="20"/>
  <c r="F26" i="19" s="1"/>
  <c r="D27" i="20"/>
  <c r="D27" i="19" s="1"/>
  <c r="E27" i="20"/>
  <c r="E27" i="19" s="1"/>
  <c r="F27" i="20"/>
  <c r="F27" i="19" s="1"/>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F32" i="19" s="1"/>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F11" i="19"/>
  <c r="D8" i="19"/>
  <c r="F8" i="19"/>
  <c r="D9" i="19"/>
  <c r="D7" i="19"/>
  <c r="F7" i="19"/>
  <c r="C14" i="20"/>
  <c r="C14" i="19" s="1"/>
  <c r="C11" i="19"/>
  <c r="C9" i="19"/>
  <c r="F10" i="6"/>
  <c r="E10" i="6"/>
  <c r="F5" i="6"/>
  <c r="E5" i="6"/>
  <c r="F9" i="41"/>
  <c r="F9" i="30" s="1"/>
  <c r="H15" i="20" l="1"/>
  <c r="G8" i="20"/>
  <c r="I15" i="20"/>
  <c r="G7" i="20"/>
  <c r="H14" i="20"/>
  <c r="F10" i="20"/>
  <c r="F12" i="20" s="1"/>
  <c r="H8" i="20"/>
  <c r="G11" i="20"/>
  <c r="C7" i="19"/>
  <c r="G7" i="19" s="1"/>
  <c r="H11" i="20"/>
  <c r="I11" i="20"/>
  <c r="E17" i="20"/>
  <c r="H16" i="20"/>
  <c r="E9" i="41"/>
  <c r="E9" i="30" s="1"/>
  <c r="H14" i="19"/>
  <c r="I14" i="19"/>
  <c r="G9" i="19"/>
  <c r="F9" i="19"/>
  <c r="G14" i="19"/>
  <c r="H9" i="20"/>
  <c r="E8" i="19"/>
  <c r="H8" i="19" s="1"/>
  <c r="E15" i="19"/>
  <c r="H15" i="19" s="1"/>
  <c r="I7" i="20"/>
  <c r="H7" i="20"/>
  <c r="I16" i="20"/>
  <c r="G15" i="20"/>
  <c r="E7" i="19"/>
  <c r="H7" i="19" s="1"/>
  <c r="E11" i="19"/>
  <c r="H11" i="19" s="1"/>
  <c r="D16" i="19"/>
  <c r="G16" i="19" s="1"/>
  <c r="D15" i="19"/>
  <c r="I15" i="19" s="1"/>
  <c r="F16" i="19"/>
  <c r="H16" i="19" s="1"/>
  <c r="E9" i="19"/>
  <c r="D11" i="19"/>
  <c r="G9" i="20"/>
  <c r="G14" i="20"/>
  <c r="C8" i="19"/>
  <c r="F17" i="20"/>
  <c r="D17" i="20"/>
  <c r="I14" i="20"/>
  <c r="I9" i="20"/>
  <c r="D10" i="20"/>
  <c r="D12" i="20" s="1"/>
  <c r="E10" i="20"/>
  <c r="G16" i="20"/>
  <c r="C17" i="20"/>
  <c r="I8" i="20"/>
  <c r="C10" i="20"/>
  <c r="H17" i="20" l="1"/>
  <c r="I9" i="19"/>
  <c r="I11" i="19"/>
  <c r="I16" i="19"/>
  <c r="H9" i="19"/>
  <c r="I7" i="19"/>
  <c r="G8" i="19"/>
  <c r="I8" i="19"/>
  <c r="G11" i="19"/>
  <c r="G15" i="19"/>
  <c r="H10" i="20"/>
  <c r="E12" i="20"/>
  <c r="H12" i="20" s="1"/>
  <c r="G17" i="20"/>
  <c r="I17" i="20"/>
  <c r="I10" i="20"/>
  <c r="C12" i="20"/>
  <c r="G10" i="20"/>
  <c r="G12" i="20" l="1"/>
  <c r="I12" i="20"/>
  <c r="E19" i="3" l="1"/>
  <c r="E15" i="3"/>
  <c r="E11" i="3"/>
  <c r="E7" i="3"/>
  <c r="G20" i="22"/>
  <c r="F20" i="22"/>
  <c r="E19" i="22"/>
  <c r="E19" i="21" s="1"/>
  <c r="E15" i="22"/>
  <c r="E15" i="21" s="1"/>
  <c r="F11" i="22"/>
  <c r="E20" i="3" l="1"/>
  <c r="I16" i="2"/>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F12" i="18" l="1"/>
  <c r="E12" i="18"/>
  <c r="D12" i="18"/>
  <c r="C12" i="18"/>
  <c r="G8" i="18" l="1"/>
  <c r="H8" i="18"/>
  <c r="G9" i="18"/>
  <c r="H9" i="18"/>
  <c r="G10" i="18"/>
  <c r="H10" i="18"/>
  <c r="G11" i="18"/>
  <c r="H11" i="18"/>
  <c r="G12" i="18"/>
  <c r="H12" i="18"/>
  <c r="G13" i="18"/>
  <c r="H13" i="18"/>
  <c r="G14" i="18"/>
  <c r="H14" i="18"/>
  <c r="G15" i="18"/>
  <c r="H15" i="18"/>
  <c r="G16" i="18"/>
  <c r="H16" i="18"/>
  <c r="H7" i="18"/>
  <c r="G7" i="18"/>
  <c r="I14" i="18" l="1"/>
  <c r="I13" i="18"/>
  <c r="I15" i="18"/>
  <c r="J36" i="38"/>
  <c r="G36" i="38" s="1"/>
  <c r="I16" i="18"/>
  <c r="I7" i="18"/>
  <c r="I8" i="18"/>
  <c r="I11" i="18"/>
  <c r="I9" i="18"/>
  <c r="I10" i="18"/>
  <c r="I12" i="18"/>
  <c r="F18" i="18" s="1"/>
  <c r="K51" i="34" l="1"/>
  <c r="K48" i="34"/>
  <c r="F25" i="33"/>
  <c r="E25" i="33"/>
  <c r="F20" i="33"/>
  <c r="E20" i="33"/>
  <c r="E12" i="26"/>
  <c r="D12" i="26"/>
  <c r="C12" i="26"/>
  <c r="D203" i="22"/>
  <c r="E185" i="22"/>
  <c r="D185" i="22"/>
  <c r="C185" i="22"/>
  <c r="E177" i="22"/>
  <c r="D177" i="22"/>
  <c r="C177" i="22"/>
  <c r="D203" i="21"/>
  <c r="F33" i="20"/>
  <c r="E33" i="20"/>
  <c r="D33" i="20"/>
  <c r="F19" i="20"/>
  <c r="F18" i="20"/>
  <c r="F73" i="19"/>
  <c r="F69" i="19"/>
  <c r="F62" i="19"/>
  <c r="F58" i="19"/>
  <c r="F33" i="19"/>
  <c r="E33" i="19"/>
  <c r="D33" i="19"/>
  <c r="F17" i="19"/>
  <c r="E17" i="19"/>
  <c r="D17" i="19"/>
  <c r="C17" i="19"/>
  <c r="F10" i="19"/>
  <c r="F12" i="19" s="1"/>
  <c r="E10" i="19"/>
  <c r="D10" i="19"/>
  <c r="D12" i="19" s="1"/>
  <c r="C10" i="19"/>
  <c r="F73" i="18"/>
  <c r="F69" i="18"/>
  <c r="F62" i="18"/>
  <c r="F58" i="18"/>
  <c r="F33" i="18"/>
  <c r="E33" i="18"/>
  <c r="D33" i="18"/>
  <c r="G32" i="18" s="1"/>
  <c r="F17" i="18"/>
  <c r="E17" i="18"/>
  <c r="D17" i="18"/>
  <c r="C17" i="18"/>
  <c r="F33" i="17"/>
  <c r="E33" i="17"/>
  <c r="D33" i="17"/>
  <c r="F17" i="17"/>
  <c r="E17" i="17"/>
  <c r="D17" i="17"/>
  <c r="C17" i="17"/>
  <c r="F12" i="17"/>
  <c r="E12" i="17"/>
  <c r="D12" i="17"/>
  <c r="C12" i="17"/>
  <c r="F17" i="16"/>
  <c r="E17" i="16"/>
  <c r="D17" i="16"/>
  <c r="C17" i="16"/>
  <c r="F10" i="16"/>
  <c r="F12" i="16" s="1"/>
  <c r="E10" i="16"/>
  <c r="D10" i="16"/>
  <c r="D12" i="16" s="1"/>
  <c r="C10" i="16"/>
  <c r="F19" i="17" l="1"/>
  <c r="H17" i="18"/>
  <c r="H17" i="17"/>
  <c r="G12" i="17"/>
  <c r="I17" i="17"/>
  <c r="G17" i="17"/>
  <c r="H17" i="19"/>
  <c r="C45" i="39"/>
  <c r="D42" i="39" s="1"/>
  <c r="D45" i="39" s="1"/>
  <c r="F74" i="19"/>
  <c r="F63" i="19"/>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74" i="18"/>
  <c r="F63" i="18"/>
  <c r="F45" i="39"/>
  <c r="F18" i="17"/>
  <c r="F20" i="17" s="1"/>
  <c r="E177" i="3"/>
  <c r="D203" i="3"/>
  <c r="E185" i="3"/>
  <c r="D185" i="3"/>
  <c r="C185" i="3"/>
  <c r="D177" i="3"/>
  <c r="C177" i="3"/>
  <c r="C17" i="2"/>
  <c r="D17" i="2"/>
  <c r="E17" i="2"/>
  <c r="F17" i="2"/>
  <c r="F10" i="2"/>
  <c r="F12" i="2" s="1"/>
  <c r="E10" i="2"/>
  <c r="D10" i="2"/>
  <c r="D12" i="2" s="1"/>
  <c r="C10" i="2"/>
  <c r="C12" i="2" s="1"/>
  <c r="E12" i="5"/>
  <c r="D12" i="5"/>
  <c r="C12" i="5"/>
  <c r="I17" i="18" l="1"/>
  <c r="F18" i="16"/>
  <c r="F20" i="16" s="1"/>
  <c r="H10" i="2"/>
  <c r="F18" i="19"/>
  <c r="F20" i="19" s="1"/>
  <c r="I12" i="19"/>
  <c r="G12" i="19"/>
  <c r="G12" i="2"/>
  <c r="E12" i="2"/>
  <c r="H12" i="2" s="1"/>
  <c r="H17" i="2"/>
  <c r="I10" i="2"/>
  <c r="G10" i="2"/>
  <c r="F19" i="2"/>
  <c r="G17" i="2"/>
  <c r="I17" i="2"/>
  <c r="G12" i="16"/>
  <c r="I12" i="16"/>
  <c r="F18" i="2" l="1"/>
  <c r="F20" i="2" s="1"/>
  <c r="H45" i="39"/>
  <c r="I12" i="2"/>
</calcChain>
</file>

<file path=xl/comments1.xml><?xml version="1.0" encoding="utf-8"?>
<comments xmlns="http://schemas.openxmlformats.org/spreadsheetml/2006/main">
  <authors>
    <author>Stef Holm</author>
  </authors>
  <commentList>
    <comment ref="E20" authorId="0">
      <text>
        <r>
          <rPr>
            <b/>
            <sz val="9"/>
            <color indexed="81"/>
            <rFont val="Tahoma"/>
            <family val="2"/>
          </rPr>
          <t>Stef Holm:</t>
        </r>
        <r>
          <rPr>
            <sz val="9"/>
            <color indexed="81"/>
            <rFont val="Tahoma"/>
            <family val="2"/>
          </rPr>
          <t xml:space="preserve">
Includes students who were PSEO in 2014-15, and returned as first-time freshmen in 2015-16.</t>
        </r>
      </text>
    </comment>
    <comment ref="C156" authorId="0">
      <text>
        <r>
          <rPr>
            <b/>
            <sz val="9"/>
            <color indexed="81"/>
            <rFont val="Tahoma"/>
            <family val="2"/>
          </rPr>
          <t>Stef Holm:</t>
        </r>
        <r>
          <rPr>
            <sz val="9"/>
            <color indexed="81"/>
            <rFont val="Tahoma"/>
            <family val="2"/>
          </rPr>
          <t xml:space="preserve">
SAT scores not reported when fewer than 10% of students submit scores.</t>
        </r>
      </text>
    </comment>
    <comment ref="F156" authorId="0">
      <text>
        <r>
          <rPr>
            <b/>
            <sz val="9"/>
            <color indexed="81"/>
            <rFont val="Tahoma"/>
            <family val="2"/>
          </rPr>
          <t>Stef Holm:</t>
        </r>
        <r>
          <rPr>
            <sz val="9"/>
            <color indexed="81"/>
            <rFont val="Tahoma"/>
            <family val="2"/>
          </rPr>
          <t xml:space="preserve">
Includes current-year PSEO students.</t>
        </r>
      </text>
    </comment>
    <comment ref="F157" authorId="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authors>
    <author>Stef Holm</author>
  </authors>
  <commentList>
    <comment ref="I16" authorId="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authors>
    <author>Derek Stavem</author>
  </authors>
  <commentList>
    <comment ref="C156" authorId="0">
      <text>
        <r>
          <rPr>
            <b/>
            <sz val="9"/>
            <color indexed="81"/>
            <rFont val="Tahoma"/>
            <family val="2"/>
          </rPr>
          <t>Stef Holm:</t>
        </r>
        <r>
          <rPr>
            <sz val="9"/>
            <color indexed="81"/>
            <rFont val="Tahoma"/>
            <family val="2"/>
          </rPr>
          <t xml:space="preserve">
SAT scores not reported when fewer than 10% of students submit scores.</t>
        </r>
      </text>
    </comment>
    <comment ref="F156" authorId="0">
      <text>
        <r>
          <rPr>
            <b/>
            <sz val="9"/>
            <color indexed="81"/>
            <rFont val="Tahoma"/>
            <family val="2"/>
          </rPr>
          <t>Stef Holm:</t>
        </r>
        <r>
          <rPr>
            <sz val="9"/>
            <color indexed="81"/>
            <rFont val="Tahoma"/>
            <family val="2"/>
          </rPr>
          <t xml:space="preserve">
Includes current-year PSEO students.</t>
        </r>
      </text>
    </comment>
    <comment ref="F157" authorId="0">
      <text>
        <r>
          <rPr>
            <b/>
            <sz val="9"/>
            <color indexed="81"/>
            <rFont val="Tahoma"/>
            <family val="2"/>
          </rPr>
          <t>Stef Holm: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<sst xmlns="http://schemas.openxmlformats.org/spreadsheetml/2006/main" count="5610" uniqueCount="1148">
  <si>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</si>
  <si>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</si>
  <si>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</si>
  <si>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</si>
  <si>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</si>
  <si>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</si>
  <si>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</si>
  <si>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</si>
  <si>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</si>
  <si>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</si>
  <si>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</si>
  <si>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</si>
  <si>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</si>
  <si>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</si>
  <si>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</si>
  <si>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</si>
  <si>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</si>
  <si>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</si>
  <si>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</si>
  <si>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</si>
  <si>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</si>
  <si>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</si>
  <si>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</si>
  <si>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</si>
  <si>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</si>
  <si>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</si>
  <si>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</si>
  <si>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</si>
  <si>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</si>
  <si>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</si>
  <si>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</si>
  <si>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</si>
  <si>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</si>
  <si>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</si>
  <si>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</si>
  <si>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</si>
  <si>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</si>
  <si>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</si>
  <si>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</si>
  <si>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</si>
  <si>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</si>
  <si>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</si>
  <si>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</si>
  <si>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</si>
  <si>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</si>
  <si>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</si>
  <si>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</si>
  <si>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</si>
  <si>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</si>
  <si>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</si>
  <si>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</si>
  <si>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</si>
  <si>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</si>
  <si>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</si>
  <si>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</si>
  <si>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</si>
  <si>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</si>
  <si>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</si>
  <si>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</si>
  <si>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</si>
  <si>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</si>
  <si>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</si>
  <si>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</si>
  <si>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</si>
  <si>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</si>
  <si>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</si>
  <si>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</si>
  <si>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</si>
  <si>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</si>
  <si>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</si>
  <si>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</si>
  <si>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</si>
  <si>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</si>
  <si>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</si>
  <si>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</si>
  <si>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</si>
  <si>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</si>
  <si>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</si>
  <si>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</si>
  <si>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</si>
  <si>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</si>
  <si>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</si>
  <si>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</si>
  <si>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</si>
  <si>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</si>
  <si>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</si>
  <si>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</si>
  <si>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</si>
  <si>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</si>
  <si>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</si>
  <si>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</si>
  <si>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</si>
  <si>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</si>
  <si>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</si>
  <si>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</si>
  <si>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</si>
  <si>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</si>
  <si>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</si>
  <si>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</si>
  <si>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</si>
  <si>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</si>
  <si>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</si>
  <si>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</si>
  <si>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</si>
  <si>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</si>
  <si>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</si>
  <si>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</si>
  <si>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</si>
  <si>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</si>
  <si>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</si>
  <si>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</si>
  <si>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</si>
  <si>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</si>
  <si>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</si>
  <si>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</si>
  <si>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</si>
  <si>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</si>
  <si>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</si>
  <si>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</si>
  <si>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</si>
  <si>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</si>
  <si>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</si>
  <si>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</si>
  <si>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</si>
  <si>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</si>
  <si>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</si>
  <si>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</si>
  <si>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</si>
  <si>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</si>
  <si>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</si>
  <si>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</si>
  <si>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</si>
  <si>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</si>
  <si>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</si>
  <si>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</si>
  <si>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</si>
  <si>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</si>
  <si>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</si>
  <si>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</si>
  <si>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</si>
  <si>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</si>
  <si>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</si>
  <si>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</si>
  <si>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</si>
  <si>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</si>
  <si>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</si>
  <si>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</si>
  <si>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</si>
  <si>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</si>
  <si>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</si>
  <si>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</si>
  <si>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</si>
  <si>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</si>
  <si>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</si>
  <si>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</si>
  <si>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</si>
  <si>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</si>
  <si>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</si>
  <si>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</si>
  <si>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</si>
  <si>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</si>
  <si>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</si>
  <si>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</si>
  <si>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</si>
  <si>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</si>
  <si>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</si>
  <si>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</si>
  <si>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</si>
  <si>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</si>
  <si>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</si>
  <si>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</si>
  <si>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</si>
  <si>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</si>
  <si>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</si>
  <si>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</si>
  <si>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</si>
  <si>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</si>
  <si>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</si>
  <si>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</si>
  <si>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</si>
  <si>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</si>
  <si>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</si>
  <si>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</si>
  <si>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</si>
  <si>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</si>
  <si>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</si>
  <si>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</si>
  <si>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</si>
  <si>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</si>
  <si>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</si>
  <si>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</si>
  <si>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</si>
  <si>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</si>
  <si>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</si>
  <si>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</si>
  <si>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</si>
  <si>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</si>
  <si>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</si>
  <si>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</si>
  <si>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</si>
  <si>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</si>
  <si>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</si>
  <si>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</si>
  <si>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</si>
  <si>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</si>
  <si>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</si>
  <si>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</si>
  <si>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</si>
  <si>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</si>
  <si>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</si>
  <si>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</si>
  <si>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</si>
  <si>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</si>
  <si>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</si>
  <si>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</si>
  <si>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</si>
  <si>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</si>
  <si>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</si>
  <si>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</si>
  <si>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</si>
  <si>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</si>
  <si>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</si>
  <si>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</si>
  <si>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</si>
  <si>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</si>
  <si>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</si>
  <si>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</si>
  <si>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</si>
  <si>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</si>
  <si>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</si>
  <si>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</si>
  <si>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</si>
  <si>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</si>
  <si>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</si>
  <si>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</si>
  <si>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</si>
  <si>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</si>
  <si>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</si>
  <si>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</si>
  <si>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</si>
  <si>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</si>
  <si>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</si>
  <si>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</si>
  <si>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</si>
  <si>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</si>
  <si>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</si>
  <si>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</si>
  <si>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</si>
  <si>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</si>
  <si>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</si>
  <si>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</si>
  <si>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</si>
  <si>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</si>
  <si>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</si>
  <si>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</si>
  <si>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</si>
  <si>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</si>
  <si>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</si>
  <si>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</si>
  <si>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</si>
  <si>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</si>
  <si>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</si>
  <si>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</si>
  <si>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</si>
  <si>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</si>
  <si>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</si>
  <si>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</si>
  <si>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</si>
  <si>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</si>
  <si>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</si>
  <si>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</si>
  <si>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</si>
  <si>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</si>
  <si>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</si>
  <si>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</si>
  <si>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</si>
  <si>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</si>
  <si>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</si>
  <si>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</si>
  <si>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</si>
  <si>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</si>
  <si>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</si>
  <si>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</si>
  <si>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</si>
  <si>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</si>
  <si>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</si>
  <si>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</si>
  <si>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</si>
  <si>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</si>
  <si>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</si>
  <si>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</si>
  <si>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</si>
  <si>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</si>
  <si>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</si>
  <si>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</si>
  <si>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</si>
  <si>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</si>
  <si>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</si>
  <si>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</si>
  <si>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</si>
  <si>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</si>
  <si>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</si>
  <si>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</si>
  <si>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</si>
  <si>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</si>
  <si>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</si>
  <si>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</si>
  <si>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</si>
  <si>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</si>
  <si>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</si>
  <si>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</si>
  <si>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</si>
  <si>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</si>
  <si>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</si>
  <si>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</si>
  <si>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</si>
  <si>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</si>
  <si>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</si>
  <si>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</si>
  <si>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</si>
  <si>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</si>
  <si>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</si>
  <si>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</si>
  <si>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</si>
  <si>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</si>
  <si>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</si>
  <si>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</si>
  <si>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</si>
  <si>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</si>
  <si>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</si>
  <si>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</si>
  <si>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</si>
  <si>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</si>
  <si>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</si>
  <si>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</si>
  <si>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</si>
  <si>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</si>
  <si>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</si>
  <si>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</si>
  <si>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</si>
  <si>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</si>
  <si>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</si>
  <si>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</si>
  <si>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</si>
  <si>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</si>
  <si>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</si>
  <si>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</si>
  <si>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</si>
  <si>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</si>
  <si>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</si>
  <si>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</si>
  <si>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</si>
  <si>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</si>
  <si>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</si>
  <si>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</si>
  <si>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</si>
  <si>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</si>
  <si>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</si>
  <si>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</si>
  <si>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</si>
  <si>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</si>
  <si>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</si>
  <si>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</si>
  <si>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</si>
  <si>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</si>
  <si>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</si>
  <si>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</si>
  <si>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</si>
  <si>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</si>
  <si>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</si>
  <si>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</si>
  <si>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</si>
  <si>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</si>
  <si>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</si>
  <si>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</si>
  <si>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</si>
  <si>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</si>
  <si>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</si>
  <si>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</si>
  <si>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</si>
  <si>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</si>
  <si>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</si>
  <si>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</si>
  <si>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</si>
  <si>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</si>
  <si>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</si>
  <si>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</si>
  <si>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</si>
  <si>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</si>
  <si>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</si>
  <si>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</si>
  <si>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</si>
  <si>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</si>
  <si>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</si>
  <si>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</si>
  <si>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</si>
  <si>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</si>
  <si>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</si>
  <si>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</si>
  <si>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</si>
  <si>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</si>
  <si>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</si>
  <si>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</si>
  <si>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</si>
  <si>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</si>
  <si>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</si>
  <si>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</si>
  <si>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</si>
  <si>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</si>
  <si>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</si>
  <si>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</si>
  <si>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</si>
  <si>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</si>
  <si>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</si>
  <si>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</si>
  <si>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</si>
  <si>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</si>
  <si>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</si>
  <si>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</si>
  <si>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</si>
  <si>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</si>
  <si>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</si>
  <si>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</si>
  <si>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</si>
  <si>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</si>
  <si>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</si>
  <si>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</si>
  <si>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</si>
  <si>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</si>
  <si>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</si>
  <si>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</si>
  <si>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</si>
  <si>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</si>
  <si>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</si>
  <si>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</si>
  <si>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</si>
  <si>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</si>
  <si>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</si>
  <si>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</si>
  <si>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</si>
  <si>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</si>
  <si>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</si>
  <si>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</si>
  <si>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</si>
  <si>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</si>
  <si>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</si>
  <si>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</si>
  <si>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</si>
  <si>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</si>
  <si>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</si>
  <si>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</si>
  <si>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</si>
  <si>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</si>
  <si>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</si>
  <si>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</si>
  <si>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</si>
  <si>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</si>
  <si>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</si>
  <si>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</si>
  <si>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</si>
  <si>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</si>
  <si>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</si>
  <si>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</si>
  <si>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</si>
  <si>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</si>
  <si>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</si>
  <si>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</si>
  <si>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</si>
  <si>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</si>
  <si>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</si>
  <si>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</si>
  <si>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</si>
  <si>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</si>
  <si>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</si>
  <si>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</si>
  <si>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</si>
  <si>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</si>
  <si>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</si>
  <si>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</si>
  <si>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</si>
  <si>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</si>
  <si>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</si>
  <si>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</si>
  <si>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</si>
  <si>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</si>
  <si>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</si>
  <si>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</si>
  <si>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</si>
  <si>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</si>
  <si>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</si>
  <si>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</si>
  <si>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</si>
  <si>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</si>
  <si>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</si>
  <si>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</si>
  <si>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</si>
  <si>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</si>
  <si>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</si>
  <si>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</si>
  <si>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</si>
  <si>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</si>
  <si>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</si>
  <si>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</si>
  <si>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</si>
  <si>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</si>
  <si>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</si>
  <si>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</si>
  <si>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</si>
  <si>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</si>
  <si>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</si>
  <si>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</si>
  <si>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</si>
  <si>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</si>
  <si>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</si>
  <si>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</si>
  <si>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</si>
  <si>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</si>
  <si>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</si>
  <si>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</si>
  <si>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</si>
  <si>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</si>
  <si>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</si>
  <si>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</si>
  <si>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</si>
  <si>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</si>
  <si>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</si>
  <si>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</si>
  <si>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</si>
  <si>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</si>
  <si>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</si>
  <si>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</si>
  <si>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</si>
  <si>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</si>
  <si>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</si>
  <si>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</si>
  <si>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</si>
  <si>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</si>
  <si>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</si>
  <si>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</si>
  <si>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</si>
  <si>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</si>
  <si>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</si>
  <si>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</si>
  <si>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</si>
  <si>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</si>
  <si>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</si>
  <si>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</si>
  <si>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</si>
  <si>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</si>
  <si>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</si>
  <si>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</si>
  <si>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</si>
  <si>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</si>
  <si>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</si>
  <si>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</si>
  <si>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</si>
  <si>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</si>
  <si>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</si>
  <si>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</si>
  <si>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</si>
  <si>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</si>
  <si>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</si>
  <si>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</si>
  <si>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</si>
  <si>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</si>
  <si>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</si>
  <si>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</si>
  <si>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</si>
  <si>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</si>
  <si>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</si>
  <si>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</si>
  <si>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</si>
  <si>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</si>
  <si>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</si>
  <si>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</si>
  <si>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</si>
  <si>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</si>
  <si>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</si>
  <si>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</si>
  <si>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</si>
  <si>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</si>
  <si>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</si>
  <si>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</si>
  <si>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</si>
  <si>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</si>
  <si>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</si>
  <si>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</si>
  <si>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</si>
  <si>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</si>
  <si>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</si>
  <si>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</si>
  <si>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</si>
  <si>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</si>
  <si>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</si>
  <si>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</si>
  <si>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</si>
  <si>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</si>
  <si>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</si>
  <si>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</si>
  <si>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</si>
  <si>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</si>
  <si>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</si>
  <si>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</si>
  <si>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</si>
  <si>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</si>
  <si>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</si>
  <si>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</si>
  <si>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</si>
  <si>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</si>
  <si>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</si>
  <si>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</si>
  <si>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</si>
  <si>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</si>
  <si>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</si>
  <si>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</si>
  <si>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</si>
  <si>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</si>
  <si>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</si>
  <si>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</si>
  <si>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</si>
  <si>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</si>
  <si>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</si>
  <si>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</si>
  <si>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</si>
  <si>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</si>
  <si>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</si>
  <si>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</si>
  <si>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</si>
  <si>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</si>
  <si>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</si>
  <si>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</si>
  <si>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</si>
  <si>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</si>
  <si>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</si>
  <si>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</si>
  <si>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</si>
  <si>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</si>
  <si>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</si>
  <si>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</si>
  <si>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</si>
  <si>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</si>
  <si>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</si>
  <si>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</si>
  <si>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</si>
  <si>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</si>
  <si>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</si>
  <si>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</si>
  <si>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</si>
  <si>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</si>
  <si>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</si>
  <si>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</si>
  <si>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</si>
  <si>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</si>
  <si>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</si>
  <si>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</si>
  <si>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</si>
  <si>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</si>
  <si>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</si>
  <si>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</si>
  <si>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</si>
  <si>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</si>
  <si>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</si>
  <si>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</si>
  <si>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</si>
  <si>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</si>
  <si>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</si>
  <si>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</si>
  <si>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</si>
  <si>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</si>
  <si>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</si>
  <si>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</si>
  <si>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</si>
  <si>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</si>
  <si>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</si>
  <si>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</si>
  <si>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</si>
  <si>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</si>
  <si>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</si>
  <si>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</si>
  <si>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</si>
  <si>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</si>
  <si>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</si>
  <si>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</si>
  <si>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</si>
  <si>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</si>
  <si>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</si>
  <si>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</si>
  <si>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</si>
  <si>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</si>
  <si>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</si>
  <si>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</si>
  <si>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</si>
  <si>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</si>
  <si>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</si>
  <si>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</si>
  <si>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</si>
  <si>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</si>
  <si>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</si>
  <si>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</si>
  <si>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</si>
  <si>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</si>
  <si>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</si>
  <si>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</si>
  <si>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</si>
  <si>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</si>
  <si>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</si>
  <si>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</si>
  <si>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</si>
  <si>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</si>
  <si>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</si>
  <si>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</si>
  <si>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</si>
  <si>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</si>
  <si>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</si>
  <si>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</si>
  <si>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</si>
  <si>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</si>
  <si>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</si>
  <si>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</si>
  <si>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</si>
  <si>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</si>
  <si>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</si>
  <si>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</si>
  <si>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</si>
  <si>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</si>
  <si>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</si>
  <si>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</si>
  <si>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</si>
  <si>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</si>
  <si>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</si>
  <si>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</si>
  <si>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</si>
  <si>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</si>
  <si>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</si>
  <si>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</si>
  <si>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</si>
  <si>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</si>
  <si>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</si>
  <si>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</si>
  <si>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</si>
  <si>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</si>
  <si>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</si>
  <si>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</si>
  <si>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</si>
  <si>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</si>
  <si>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</si>
  <si>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</si>
  <si>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</si>
  <si>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</si>
  <si>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</si>
  <si>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</si>
  <si>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</si>
  <si>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</si>
  <si>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</si>
  <si>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</si>
  <si>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</si>
  <si>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</si>
  <si>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</si>
  <si>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</si>
  <si>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</si>
  <si>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</si>
  <si>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</si>
  <si>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</si>
  <si>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</si>
  <si>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</si>
  <si>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</si>
  <si>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</si>
  <si>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</si>
  <si>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</si>
  <si>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</si>
  <si>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</si>
  <si>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</si>
  <si>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</si>
  <si>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</si>
  <si>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</si>
  <si>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</si>
  <si>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</si>
  <si>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</si>
  <si>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</si>
  <si>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</si>
  <si>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</si>
  <si>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</si>
  <si>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</si>
  <si>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</si>
  <si>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</si>
  <si>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</si>
  <si>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</si>
  <si>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</si>
  <si>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</si>
  <si>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</si>
  <si>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</si>
  <si>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</si>
  <si>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</si>
  <si>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</si>
  <si>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</si>
  <si>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</si>
  <si>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</si>
  <si>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</si>
  <si>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</si>
  <si>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</si>
  <si>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</si>
  <si>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</si>
  <si>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</si>
  <si>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</si>
  <si>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</si>
  <si>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</si>
  <si>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</si>
  <si>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</si>
  <si>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</si>
  <si>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</si>
  <si>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</si>
  <si>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</si>
  <si>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</si>
  <si>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</si>
  <si>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</si>
  <si>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</si>
  <si>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</si>
  <si>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</si>
  <si>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</si>
  <si>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</si>
  <si>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</si>
  <si>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</si>
  <si>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</si>
  <si>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</si>
  <si>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</si>
  <si>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</si>
  <si>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</si>
  <si>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</si>
  <si>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</si>
  <si>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</si>
  <si>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</si>
  <si>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</si>
  <si>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</si>
  <si>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</si>
  <si>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</si>
  <si>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</si>
  <si>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</si>
  <si>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</si>
  <si>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</si>
  <si>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</si>
  <si>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</si>
  <si>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</si>
  <si>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</si>
  <si>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</si>
  <si>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</si>
  <si>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</si>
  <si>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</si>
  <si>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</si>
  <si>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</si>
  <si>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</si>
  <si>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</si>
  <si>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</si>
  <si>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</si>
  <si>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</si>
  <si>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</si>
  <si>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</si>
  <si>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</si>
  <si>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</si>
  <si>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</si>
  <si>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</si>
  <si>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</si>
  <si>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</si>
  <si>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</si>
  <si>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</si>
  <si>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</si>
  <si>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</si>
  <si>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</si>
  <si>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</si>
  <si>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</si>
  <si>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</si>
  <si>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</si>
  <si>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</si>
  <si>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</si>
  <si>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</si>
  <si>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</si>
  <si>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</si>
  <si>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</si>
  <si>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</si>
  <si>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</si>
  <si>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</si>
  <si>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</si>
  <si>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</si>
  <si>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</si>
  <si>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</si>
  <si>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</si>
  <si>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</si>
  <si>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</si>
  <si>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</si>
  <si>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</si>
  <si>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</si>
  <si>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</si>
  <si>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</si>
  <si>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</si>
  <si>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</si>
  <si>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</si>
  <si>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</si>
  <si>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</si>
  <si>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</si>
  <si>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</si>
  <si>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</si>
  <si>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</si>
  <si>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</si>
  <si>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</si>
  <si>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</si>
  <si>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</si>
  <si>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</si>
  <si>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</si>
  <si>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</si>
  <si>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</si>
  <si>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</si>
  <si>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</si>
  <si>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</si>
  <si>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</si>
  <si>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</si>
  <si>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</si>
  <si>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</si>
  <si>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</si>
  <si>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</si>
  <si>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</si>
  <si>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</si>
  <si>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</si>
  <si>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</si>
  <si>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</si>
  <si>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</si>
  <si>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</si>
  <si>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</si>
  <si>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</si>
  <si>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</si>
  <si>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</si>
  <si>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</si>
  <si>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</si>
  <si>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</si>
  <si>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</si>
  <si>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</si>
  <si>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</si>
  <si>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</si>
  <si>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</si>
  <si>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</si>
  <si>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</si>
  <si>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</si>
  <si>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</si>
  <si>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</si>
  <si>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</si>
  <si>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</si>
  <si>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</si>
  <si>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</si>
  <si>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</si>
  <si>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</si>
  <si>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</si>
  <si>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</si>
  <si>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</si>
  <si>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</si>
  <si>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</si>
  <si>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</si>
  <si>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</si>
  <si>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</si>
  <si>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</si>
  <si>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</si>
  <si>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</si>
  <si>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</si>
  <si>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</si>
  <si>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</si>
  <si>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</si>
  <si>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</si>
  <si>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</si>
  <si>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</si>
  <si>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</si>
  <si>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</si>
  <si>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</si>
  <si>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</si>
  <si>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</si>
  <si>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</si>
  <si>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</si>
  <si>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</si>
  <si>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</si>
  <si>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</si>
  <si>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</si>
  <si>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</si>
  <si>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</si>
  <si>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</si>
  <si>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</si>
  <si>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</si>
  <si>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</si>
  <si>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</si>
  <si>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</si>
  <si>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</si>
  <si>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</si>
  <si>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</si>
  <si>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</si>
  <si>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</si>
  <si>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</si>
  <si>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</si>
  <si>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</si>
  <si>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</si>
  <si>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</si>
  <si>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</si>
  <si>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</si>
  <si>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</si>
  <si>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</si>
  <si>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</si>
  <si>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</si>
  <si>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</si>
  <si>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</si>
  <si>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</si>
  <si>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</si>
  <si>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</si>
  <si>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</si>
  <si>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</si>
  <si>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</si>
  <si>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</si>
  <si>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</si>
  <si>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</si>
  <si>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</si>
  <si>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</si>
  <si>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</si>
  <si>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</si>
  <si>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</si>
  <si>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</si>
  <si>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</si>
  <si>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</si>
  <si>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</si>
  <si>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</si>
  <si>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</si>
  <si>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</si>
  <si>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</si>
  <si>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</si>
  <si>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 Specialist</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</si>
  <si>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</si>
  <si>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</si>
  <si>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</si>
  <si>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</si>
  <si>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</si>
  <si>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</si>
  <si>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</si>
  <si>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</si>
  <si>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</si>
  <si>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</si>
  <si>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</si>
  <si>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</si>
  <si>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</si>
  <si>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</si>
  <si>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</si>
  <si>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</si>
  <si>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</si>
  <si>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</si>
  <si>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</si>
  <si>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</si>
  <si>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</si>
  <si>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</si>
  <si>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</si>
  <si>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</si>
  <si>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</si>
  <si>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</si>
  <si>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</si>
  <si>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</si>
  <si>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</si>
  <si>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</si>
  <si>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</si>
  <si>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</si>
  <si>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</si>
  <si>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</si>
  <si>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</si>
  <si>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</si>
  <si>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List any other application requirements specific to transfer applicants:  Résumé</t>
  </si>
  <si>
    <t>D</t>
  </si>
  <si>
    <t>90+</t>
  </si>
  <si>
    <t>credits</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</si>
  <si>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</si>
  <si>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</si>
  <si>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</si>
  <si>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</si>
  <si>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</si>
  <si>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</si>
  <si>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</si>
  <si>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</si>
  <si>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</si>
  <si>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</si>
  <si>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</si>
  <si>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</si>
  <si>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</si>
  <si>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</si>
  <si>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</si>
  <si>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</si>
  <si>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</si>
  <si>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</si>
  <si>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</si>
  <si>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Degrees conferred between July 1, 2015 and June 30, 2016</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</si>
  <si>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</si>
  <si>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</si>
  <si>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</si>
  <si>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In the table below, please use the following definitions to report information about the size of classes and class sections offered in the Fall 2016 term.</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</si>
  <si>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</si>
  <si>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 xml:space="preserve">Average class size: </t>
  </si>
  <si>
    <r>
      <t>Awarded aid</t>
    </r>
    <r>
      <rPr>
        <sz val="10"/>
        <rFont val="Arial"/>
        <family val="2"/>
      </rPr>
      <t>: The dollar amounts offered to financial aid applicants.</t>
    </r>
  </si>
  <si>
    <r>
      <t>Private student loans</t>
    </r>
    <r>
      <rPr>
        <sz val="10"/>
        <rFont val="Arial"/>
        <family val="2"/>
      </rPr>
      <t>: A nonfederal loan made by a lender such as a bank, credit union or private lender used to pay for up to the annual cost of education, less any financial aid received.</t>
    </r>
  </si>
  <si>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</si>
  <si>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2015-2016
final</t>
  </si>
  <si>
    <t>2016-2017 estimated</t>
  </si>
  <si>
    <t>Tuition Waivers
Reporting is optional. Report tuition waivers in this row if you choose to report them. Do not report tuition waivers elsewhere.</t>
  </si>
  <si>
    <t>Number of degree-seeking undergraduate students (CDS Item B1 if reporting on Fall 2016 cohort)</t>
  </si>
  <si>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</si>
  <si>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Provide the number of students in the 2016 undergraduate class who started at your institution as first-time students and received a bachelor's degree between July 1, 2015 and June 30, 2016. Exclude students who transferred into your institution</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</si>
  <si>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</si>
  <si>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</si>
  <si>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</si>
  <si>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</si>
  <si>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</si>
  <si>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</si>
  <si>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</si>
  <si>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</si>
  <si>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Percentages of first-time, first-year (freshman) degree-seeking students and degree-seeking undergraduates enrolled in Fall 2016 who fit the following categories:</t>
  </si>
  <si>
    <t xml:space="preserve">Fall 2016 10th day Housing Occupancy: </t>
  </si>
  <si>
    <t xml:space="preserve">2016-17 Housing Capacity: </t>
  </si>
  <si>
    <t>Provide the number of students who applied, were admitted, and enrolled as degree-seeking transfer students in Fall 2016.</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</si>
  <si>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</si>
  <si>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</si>
  <si>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</si>
  <si>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</si>
  <si>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for Fall 2018 please indicate which ONE of the following applies (regardless of whether the Essay score will be used</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</si>
  <si>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</si>
  <si>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</si>
  <si>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For the Fall 2016 entering class:</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</si>
  <si>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</si>
  <si>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</si>
  <si>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</si>
  <si>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</si>
  <si>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</si>
  <si>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</si>
  <si>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</si>
  <si>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</si>
  <si>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</si>
  <si>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four years or less (by August 31, 2014): </t>
  </si>
  <si>
    <t xml:space="preserve">Of the initial 2010 cohort, how many completed the program in more than four years but in five years or less (after August 31, 2014 and by August 31, 2015): </t>
  </si>
  <si>
    <t xml:space="preserve">Of the initial 2010 cohort, how many completed the program in more than five years but in six years or less (after August 31, 2015 and by August 31, 2016): </t>
  </si>
  <si>
    <t xml:space="preserve">Six-year graduation rate for 2010 cohort (question B10 divided by question B6): </t>
  </si>
  <si>
    <t xml:space="preserve">Of the initial 2009 cohort, how many completed the program in four years or less (by August 31, 2012): </t>
  </si>
  <si>
    <t xml:space="preserve">Of the initial 2009 cohort, how many completed the program in more than four years but in five years or less (after August 31, 2012 and by August 31, 2013): </t>
  </si>
  <si>
    <t xml:space="preserve">Of the initial 2009 cohort, how many completed the program in more than five years but in six years or less (after August 31, 2013 and by August 31, 2014): </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</si>
  <si>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</si>
  <si>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 </t>
  </si>
  <si>
    <t>2016-2017 Common Data Set</t>
  </si>
  <si>
    <t>institutional-data-research@bethel.edu</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</si>
  <si>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</si>
  <si>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 xml:space="preserve">    Biblical &amp; Theological Studies, Wellbeing</t>
  </si>
  <si>
    <t>Fall 2016 Hall Capacity=1956</t>
  </si>
  <si>
    <t>Fall 2016 Hall Occupancy on 10th day=1700</t>
  </si>
  <si>
    <t>Average Class size: 20.3</t>
  </si>
  <si>
    <t>https://www.bethel.edu/institutional-data-research/</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</si>
</sst>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63"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12"/>
      <name val="Calibri"/>
      <family val="2"/>
      <scheme val="minor"/>
    </font>
    <font>
      <sz val="9"/>
      <color indexed="81"/>
      <name val="Tahoma"/>
      <family val="2"/>
    </font>
    <font>
      <b/>
      <sz val="9"/>
      <color indexed="81"/>
      <name val="Tahoma"/>
      <family val="2"/>
    </font>
    <font>
      <sz val="10"/>
      <color theme="0" tint="-0.34998626667073579"/>
      <name val="Arial"/>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979">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37" fillId="0" borderId="0" xfId="0" applyFont="1" applyAlignment="1">
      <alignment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0" fillId="0" borderId="2" xfId="0" applyBorder="1" applyAlignment="1"/>
    <xf numFmtId="0" fontId="12" fillId="0" borderId="0" xfId="0" applyFont="1" applyFill="1" applyBorder="1" applyAlignment="1">
      <alignment horizontal="left" vertical="top" wrapText="1"/>
    </xf>
    <xf numFmtId="0" fontId="12" fillId="0" borderId="0" xfId="0" applyFont="1" applyAlignment="1">
      <alignment horizontal="left" vertical="top" wrapText="1"/>
    </xf>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17" fillId="2" borderId="1" xfId="0" applyFont="1" applyFill="1"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8" fillId="0" borderId="0" xfId="0" applyFont="1" applyFill="1" applyBorder="1"/>
    <xf numFmtId="0" fontId="39" fillId="0" borderId="0" xfId="0" applyFont="1" applyFill="1" applyBorder="1"/>
    <xf numFmtId="0" fontId="40" fillId="0" borderId="0" xfId="3" applyFont="1" applyFill="1" applyBorder="1" applyAlignment="1" applyProtection="1">
      <alignment horizontal="left"/>
    </xf>
    <xf numFmtId="0" fontId="40" fillId="0" borderId="0" xfId="3" applyFont="1" applyFill="1" applyBorder="1" applyAlignment="1" applyProtection="1">
      <alignment horizontal="center"/>
    </xf>
    <xf numFmtId="0" fontId="41" fillId="0" borderId="0" xfId="0" applyFont="1" applyFill="1" applyBorder="1"/>
    <xf numFmtId="0" fontId="42" fillId="0" borderId="0" xfId="0" applyFont="1" applyFill="1" applyBorder="1"/>
    <xf numFmtId="0" fontId="42" fillId="0" borderId="0" xfId="0" applyFont="1" applyFill="1" applyBorder="1" applyAlignment="1">
      <alignment horizontal="center" vertical="center"/>
    </xf>
    <xf numFmtId="0" fontId="41" fillId="6" borderId="0" xfId="0" applyFont="1" applyFill="1" applyBorder="1"/>
    <xf numFmtId="0" fontId="42" fillId="6" borderId="0" xfId="0" applyFont="1" applyFill="1" applyBorder="1"/>
    <xf numFmtId="0" fontId="41" fillId="0" borderId="0" xfId="0" applyFont="1"/>
    <xf numFmtId="0" fontId="42" fillId="7" borderId="27" xfId="0" applyFont="1" applyFill="1" applyBorder="1"/>
    <xf numFmtId="0" fontId="43" fillId="0" borderId="0" xfId="3" applyFont="1" applyFill="1" applyBorder="1" applyAlignment="1" applyProtection="1"/>
    <xf numFmtId="0" fontId="42" fillId="5" borderId="28" xfId="0" applyFont="1" applyFill="1" applyBorder="1"/>
    <xf numFmtId="0" fontId="42" fillId="8" borderId="29" xfId="0" applyFont="1" applyFill="1" applyBorder="1"/>
    <xf numFmtId="0" fontId="42" fillId="9" borderId="30" xfId="0" applyFont="1" applyFill="1" applyBorder="1"/>
    <xf numFmtId="0" fontId="42" fillId="10" borderId="31" xfId="0" applyFont="1" applyFill="1" applyBorder="1"/>
    <xf numFmtId="0" fontId="42" fillId="11" borderId="32" xfId="0" applyFont="1" applyFill="1" applyBorder="1"/>
    <xf numFmtId="0" fontId="44" fillId="0" borderId="0" xfId="3" applyFont="1" applyFill="1" applyBorder="1" applyAlignment="1" applyProtection="1"/>
    <xf numFmtId="0" fontId="44" fillId="6" borderId="0" xfId="3" applyFont="1" applyFill="1" applyBorder="1" applyAlignment="1" applyProtection="1"/>
    <xf numFmtId="0" fontId="45" fillId="0" borderId="0" xfId="0" applyFont="1"/>
    <xf numFmtId="0" fontId="45" fillId="0" borderId="0" xfId="0" applyFont="1" applyFill="1" applyBorder="1"/>
    <xf numFmtId="0" fontId="46" fillId="0" borderId="0" xfId="0" applyFont="1" applyFill="1" applyBorder="1" applyAlignment="1">
      <alignment horizontal="right" vertical="center" wrapText="1"/>
    </xf>
    <xf numFmtId="0" fontId="47" fillId="12" borderId="0" xfId="3" applyFont="1" applyFill="1" applyBorder="1" applyAlignment="1" applyProtection="1">
      <alignment horizontal="center" vertical="center" wrapText="1"/>
    </xf>
    <xf numFmtId="0" fontId="46"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8" fillId="5" borderId="28" xfId="0" applyFont="1" applyFill="1" applyBorder="1" applyAlignment="1">
      <alignment horizontal="center" vertical="center" wrapText="1"/>
    </xf>
    <xf numFmtId="0" fontId="48" fillId="8" borderId="29" xfId="0" applyFont="1" applyFill="1" applyBorder="1" applyAlignment="1">
      <alignment horizontal="center" vertical="center" wrapText="1"/>
    </xf>
    <xf numFmtId="0" fontId="48" fillId="9" borderId="30" xfId="0" applyFont="1" applyFill="1" applyBorder="1" applyAlignment="1">
      <alignment horizontal="center" vertical="center" wrapText="1"/>
    </xf>
    <xf numFmtId="0" fontId="48" fillId="10" borderId="31" xfId="0" applyFont="1" applyFill="1" applyBorder="1" applyAlignment="1">
      <alignment horizontal="center" vertical="center" wrapText="1"/>
    </xf>
    <xf numFmtId="0" fontId="48" fillId="11" borderId="32" xfId="0" applyFont="1" applyFill="1" applyBorder="1" applyAlignment="1">
      <alignment horizontal="center" vertical="center" wrapText="1"/>
    </xf>
    <xf numFmtId="0" fontId="48" fillId="7" borderId="27" xfId="0" applyFont="1" applyFill="1" applyBorder="1" applyAlignment="1">
      <alignment horizontal="center" vertical="center" wrapText="1"/>
    </xf>
    <xf numFmtId="0" fontId="46" fillId="0" borderId="0" xfId="7" applyFont="1" applyFill="1" applyBorder="1" applyAlignment="1">
      <alignment horizontal="right" vertical="center" wrapText="1"/>
    </xf>
    <xf numFmtId="0" fontId="48" fillId="7" borderId="27" xfId="7" applyFont="1" applyFill="1" applyBorder="1" applyAlignment="1">
      <alignment horizontal="center" vertical="center" wrapText="1"/>
    </xf>
    <xf numFmtId="0" fontId="48" fillId="5" borderId="28" xfId="7" applyFont="1" applyFill="1" applyBorder="1" applyAlignment="1">
      <alignment horizontal="center" vertical="center" wrapText="1"/>
    </xf>
    <xf numFmtId="0" fontId="5" fillId="0" borderId="0" xfId="7"/>
    <xf numFmtId="0" fontId="46"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7"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50" fillId="0" borderId="0" xfId="0" applyFont="1"/>
    <xf numFmtId="37" fontId="50" fillId="0" borderId="0" xfId="0" applyNumberFormat="1" applyFont="1"/>
    <xf numFmtId="0" fontId="51" fillId="16" borderId="0" xfId="0" applyFont="1" applyFill="1" applyAlignment="1">
      <alignment horizontal="left" vertical="top"/>
    </xf>
    <xf numFmtId="37" fontId="50" fillId="0" borderId="9" xfId="0" applyNumberFormat="1" applyFont="1" applyBorder="1" applyAlignment="1">
      <alignment horizontal="right"/>
    </xf>
    <xf numFmtId="0" fontId="50" fillId="0" borderId="1" xfId="0" applyFont="1" applyBorder="1" applyAlignment="1">
      <alignment vertical="center"/>
    </xf>
    <xf numFmtId="0" fontId="50" fillId="0" borderId="1" xfId="0" applyFont="1" applyFill="1" applyBorder="1" applyAlignment="1">
      <alignment horizontal="right"/>
    </xf>
    <xf numFmtId="0" fontId="50" fillId="0" borderId="1" xfId="0" applyFont="1" applyBorder="1" applyAlignment="1">
      <alignment vertical="center" wrapText="1"/>
    </xf>
    <xf numFmtId="0" fontId="52" fillId="0" borderId="1" xfId="0" applyFont="1" applyBorder="1" applyAlignment="1">
      <alignment vertical="center"/>
    </xf>
    <xf numFmtId="0" fontId="51"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4" fillId="0" borderId="0" xfId="0" applyFont="1" applyAlignment="1">
      <alignment horizontal="left" vertical="top"/>
    </xf>
    <xf numFmtId="0" fontId="53" fillId="0" borderId="7" xfId="0" applyFont="1" applyBorder="1" applyAlignment="1">
      <alignment horizontal="center" vertical="center" wrapText="1"/>
    </xf>
    <xf numFmtId="0" fontId="53" fillId="0" borderId="0" xfId="0" applyFont="1" applyBorder="1" applyAlignment="1">
      <alignment horizontal="center" vertical="center" wrapText="1"/>
    </xf>
    <xf numFmtId="170" fontId="50" fillId="0" borderId="0" xfId="4" applyNumberFormat="1" applyFont="1"/>
    <xf numFmtId="0" fontId="54" fillId="0" borderId="1" xfId="0" applyFont="1" applyBorder="1" applyAlignment="1">
      <alignment horizontal="center" vertical="center" wrapText="1"/>
    </xf>
    <xf numFmtId="37" fontId="50" fillId="0" borderId="1" xfId="0" applyNumberFormat="1" applyFont="1" applyBorder="1" applyAlignment="1">
      <alignment horizontal="right"/>
    </xf>
    <xf numFmtId="37" fontId="51"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50" fillId="0" borderId="1" xfId="1" applyNumberFormat="1" applyFont="1" applyBorder="1" applyAlignment="1">
      <alignment horizontal="right"/>
    </xf>
    <xf numFmtId="37" fontId="51" fillId="0" borderId="1" xfId="1" applyNumberFormat="1" applyFont="1" applyBorder="1" applyAlignment="1">
      <alignment horizontal="right"/>
    </xf>
    <xf numFmtId="37" fontId="50" fillId="0" borderId="2" xfId="1" applyNumberFormat="1" applyFont="1" applyBorder="1" applyAlignment="1">
      <alignment horizontal="right"/>
    </xf>
    <xf numFmtId="0" fontId="50" fillId="0" borderId="0" xfId="0" applyFont="1" applyBorder="1" applyAlignment="1"/>
    <xf numFmtId="0" fontId="50" fillId="0" borderId="9" xfId="0" applyFont="1" applyBorder="1" applyAlignment="1"/>
    <xf numFmtId="0" fontId="2" fillId="0" borderId="1" xfId="0" quotePrefix="1" applyFont="1" applyBorder="1" applyAlignment="1">
      <alignment horizontal="right" vertical="top" wrapText="1"/>
    </xf>
    <xf numFmtId="0" fontId="2" fillId="0" borderId="1" xfId="7" applyFont="1" applyBorder="1" applyAlignment="1">
      <alignment horizontal="center" vertical="center"/>
    </xf>
    <xf numFmtId="0" fontId="2" fillId="0" borderId="5" xfId="7" applyFont="1" applyBorder="1" applyAlignment="1">
      <alignment horizontal="center" vertical="center"/>
    </xf>
    <xf numFmtId="0" fontId="4" fillId="0" borderId="1" xfId="7" applyFont="1" applyBorder="1" applyAlignment="1">
      <alignment horizontal="center" vertical="center" wrapText="1"/>
    </xf>
    <xf numFmtId="0" fontId="4" fillId="2" borderId="1" xfId="7" applyFont="1" applyFill="1" applyBorder="1" applyAlignment="1">
      <alignment horizontal="center" vertical="center" wrapText="1"/>
    </xf>
    <xf numFmtId="0" fontId="4" fillId="0" borderId="12" xfId="7" applyFont="1" applyBorder="1" applyAlignment="1">
      <alignment horizontal="center" vertical="center"/>
    </xf>
    <xf numFmtId="0" fontId="5" fillId="0" borderId="1" xfId="7" applyBorder="1" applyAlignment="1">
      <alignment horizontal="center" vertical="center"/>
    </xf>
    <xf numFmtId="0" fontId="10" fillId="3" borderId="9" xfId="7" applyFont="1" applyFill="1" applyBorder="1" applyAlignment="1">
      <alignment vertical="center"/>
    </xf>
    <xf numFmtId="0" fontId="10" fillId="3" borderId="5" xfId="7" applyFont="1" applyFill="1" applyBorder="1" applyAlignment="1">
      <alignment vertical="center"/>
    </xf>
    <xf numFmtId="0" fontId="2" fillId="0" borderId="23" xfId="7" applyFont="1" applyFill="1" applyBorder="1" applyAlignment="1">
      <alignment vertical="top" wrapText="1"/>
    </xf>
    <xf numFmtId="0" fontId="2" fillId="0" borderId="24" xfId="7" applyFont="1" applyFill="1" applyBorder="1" applyAlignment="1">
      <alignment vertical="top" wrapText="1"/>
    </xf>
    <xf numFmtId="165" fontId="2" fillId="0" borderId="1" xfId="7" applyNumberFormat="1" applyFont="1" applyBorder="1" applyAlignment="1">
      <alignment horizontal="center" vertical="center"/>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49" fontId="55" fillId="0" borderId="1" xfId="0" applyNumberFormat="1" applyFont="1" applyBorder="1" applyAlignment="1">
      <alignment horizontal="center" vertical="center"/>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xf>
    <xf numFmtId="0" fontId="2" fillId="0" borderId="1" xfId="0" applyFont="1" applyBorder="1" applyAlignment="1">
      <alignment horizontal="center"/>
    </xf>
    <xf numFmtId="0" fontId="5" fillId="0" borderId="1" xfId="0" applyFont="1" applyBorder="1" applyAlignment="1">
      <alignment horizontal="right" vertical="top" wrapText="1"/>
    </xf>
    <xf numFmtId="0" fontId="50" fillId="0" borderId="0" xfId="0" applyFont="1" applyBorder="1" applyAlignment="1">
      <alignment horizontal="right" vertical="top" wrapText="1"/>
    </xf>
    <xf numFmtId="0" fontId="50"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50" fillId="0" borderId="0" xfId="6" applyFont="1" applyAlignment="1">
      <alignment horizontal="center"/>
    </xf>
    <xf numFmtId="0" fontId="50" fillId="0" borderId="7" xfId="0" applyFont="1" applyFill="1" applyBorder="1" applyAlignment="1">
      <alignment horizontal="center" wrapText="1"/>
    </xf>
    <xf numFmtId="0" fontId="50" fillId="0" borderId="0" xfId="0" applyFont="1" applyFill="1" applyBorder="1" applyAlignment="1">
      <alignment horizontal="center" wrapText="1"/>
    </xf>
    <xf numFmtId="1" fontId="50" fillId="0" borderId="0" xfId="0" applyNumberFormat="1" applyFont="1" applyAlignment="1">
      <alignment horizontal="center"/>
    </xf>
    <xf numFmtId="0" fontId="50" fillId="0" borderId="7" xfId="0" applyFont="1" applyFill="1" applyBorder="1" applyAlignment="1">
      <alignment horizontal="center"/>
    </xf>
    <xf numFmtId="0" fontId="50"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50"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2" borderId="1" xfId="0" applyFill="1" applyBorder="1" applyAlignment="1">
      <alignment vertic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2" xfId="0" applyBorder="1" applyAlignment="1"/>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0" fillId="0" borderId="10" xfId="0" applyBorder="1" applyAlignment="1">
      <alignment horizontal="left" vertical="top" wrapText="1"/>
    </xf>
    <xf numFmtId="0" fontId="0" fillId="2" borderId="6" xfId="0" applyFill="1" applyBorder="1"/>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6" fillId="0" borderId="0" xfId="13" applyFont="1" applyFill="1" applyBorder="1" applyAlignment="1">
      <alignment horizontal="right" vertical="center" wrapText="1"/>
    </xf>
    <xf numFmtId="0" fontId="48" fillId="7" borderId="27" xfId="13" applyFont="1" applyFill="1" applyBorder="1" applyAlignment="1">
      <alignment horizontal="center" vertical="center" wrapText="1"/>
    </xf>
    <xf numFmtId="0" fontId="2" fillId="0" borderId="0" xfId="13"/>
    <xf numFmtId="0" fontId="48" fillId="8" borderId="29" xfId="13" applyFont="1" applyFill="1" applyBorder="1" applyAlignment="1">
      <alignment horizontal="center" vertical="center" wrapText="1"/>
    </xf>
    <xf numFmtId="0" fontId="46"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6" fillId="0" borderId="0" xfId="14" applyFont="1" applyFill="1" applyBorder="1" applyAlignment="1">
      <alignment horizontal="right" vertical="center" wrapText="1"/>
    </xf>
    <xf numFmtId="0" fontId="48" fillId="7" borderId="27" xfId="14" applyFont="1" applyFill="1" applyBorder="1" applyAlignment="1">
      <alignment horizontal="center" vertical="center" wrapText="1"/>
    </xf>
    <xf numFmtId="0" fontId="48" fillId="5" borderId="28" xfId="14" applyFont="1" applyFill="1" applyBorder="1" applyAlignment="1">
      <alignment horizontal="center" vertical="center" wrapText="1"/>
    </xf>
    <xf numFmtId="0" fontId="2" fillId="0" borderId="0" xfId="14"/>
    <xf numFmtId="0" fontId="46"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10" fontId="16" fillId="0" borderId="17" xfId="14" applyNumberFormat="1"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2" fillId="0" borderId="1" xfId="0" applyFont="1" applyBorder="1" applyAlignment="1">
      <alignment wrapText="1"/>
    </xf>
    <xf numFmtId="0" fontId="0" fillId="0" borderId="0" xfId="0" applyAlignment="1">
      <alignment horizontal="left" vertical="top"/>
    </xf>
    <xf numFmtId="0" fontId="0" fillId="0" borderId="1" xfId="0" applyBorder="1" applyAlignment="1"/>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58" fillId="0" borderId="0" xfId="0" applyFont="1"/>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12" fillId="0" borderId="0" xfId="0" applyFont="1" applyAlignment="1">
      <alignment horizontal="left" vertical="top" wrapText="1"/>
    </xf>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0" xfId="0"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 fillId="0" borderId="13" xfId="0" applyFont="1" applyBorder="1" applyAlignment="1">
      <alignment horizontal="left" vertical="top" wrapText="1"/>
    </xf>
    <xf numFmtId="0" fontId="4" fillId="0" borderId="0" xfId="0" applyFont="1" applyAlignment="1">
      <alignment vertical="center"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10" fontId="2" fillId="0" borderId="1" xfId="0" applyNumberFormat="1" applyFont="1" applyFill="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5" fillId="0" borderId="0" xfId="0" applyFont="1" applyFill="1" applyBorder="1" applyAlignment="1">
      <alignment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0" fontId="12" fillId="0" borderId="0" xfId="0" applyFont="1" applyFill="1" applyBorder="1" applyAlignment="1">
      <alignment horizontal="left" vertical="top" wrapText="1"/>
    </xf>
    <xf numFmtId="0" fontId="4" fillId="0" borderId="0" xfId="0" applyFont="1" applyFill="1" applyAlignment="1">
      <alignment vertical="top" wrapText="1"/>
    </xf>
    <xf numFmtId="0" fontId="5" fillId="0" borderId="0" xfId="0" applyFont="1" applyFill="1" applyBorder="1" applyAlignment="1">
      <alignment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62" fillId="0" borderId="0" xfId="6" applyFont="1" applyAlignment="1">
      <alignment horizontal="center"/>
    </xf>
    <xf numFmtId="0" fontId="62" fillId="0" borderId="7" xfId="0" applyFont="1" applyBorder="1" applyAlignment="1">
      <alignment horizontal="center"/>
    </xf>
    <xf numFmtId="0" fontId="62" fillId="0" borderId="7" xfId="4" applyNumberFormat="1" applyFont="1" applyBorder="1" applyAlignment="1">
      <alignment horizontal="right"/>
    </xf>
    <xf numFmtId="0" fontId="62"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168" fontId="2" fillId="2" borderId="1" xfId="0" applyNumberFormat="1" applyFont="1" applyFill="1" applyBorder="1" applyAlignment="1">
      <alignment horizontal="right"/>
    </xf>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26"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9"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12" fillId="0" borderId="6" xfId="0" applyFont="1" applyBorder="1" applyAlignment="1">
      <alignment horizontal="left" vertical="top" wrapText="1"/>
    </xf>
    <xf numFmtId="0" fontId="0" fillId="0" borderId="0" xfId="0" applyFill="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0" fillId="0" borderId="1" xfId="0" applyFill="1" applyBorder="1" applyAlignment="1">
      <alignment vertical="center"/>
    </xf>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2" fillId="0" borderId="6" xfId="0" applyFont="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0" fillId="0" borderId="0" xfId="0" applyAlignment="1">
      <alignment horizontal="center" vertical="center"/>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16" fillId="0" borderId="0" xfId="0" applyFont="1" applyFill="1" applyAlignment="1"/>
    <xf numFmtId="0" fontId="4" fillId="0" borderId="0" xfId="0" applyFont="1" applyAlignment="1">
      <alignment vertical="top" wrapText="1"/>
    </xf>
    <xf numFmtId="0" fontId="0" fillId="0" borderId="1" xfId="0" applyBorder="1" applyAlignment="1"/>
    <xf numFmtId="0" fontId="2" fillId="0" borderId="2" xfId="0" applyFont="1" applyBorder="1" applyAlignment="1"/>
    <xf numFmtId="0" fontId="0" fillId="0" borderId="2" xfId="0" applyBorder="1" applyAlignment="1"/>
    <xf numFmtId="0" fontId="5"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5" fillId="0" borderId="1" xfId="0" applyFont="1" applyBorder="1" applyAlignment="1">
      <alignment horizontal="left" vertical="top" wrapText="1"/>
    </xf>
    <xf numFmtId="0" fontId="12" fillId="0" borderId="20" xfId="0" applyFont="1" applyBorder="1" applyAlignment="1"/>
    <xf numFmtId="0" fontId="0" fillId="0" borderId="20" xfId="0" applyBorder="1" applyAlignment="1"/>
    <xf numFmtId="0" fontId="2" fillId="0" borderId="4" xfId="0" applyFont="1" applyBorder="1" applyAlignment="1"/>
    <xf numFmtId="0" fontId="4" fillId="0" borderId="2" xfId="0" applyFont="1" applyBorder="1" applyAlignment="1">
      <alignment vertical="top" wrapText="1"/>
    </xf>
    <xf numFmtId="0" fontId="0" fillId="0" borderId="2" xfId="0" applyBorder="1" applyAlignment="1">
      <alignmen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12" fillId="0" borderId="1" xfId="0" applyFont="1" applyBorder="1" applyAlignment="1"/>
    <xf numFmtId="0" fontId="5"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5" fillId="0" borderId="0" xfId="0" applyFont="1" applyFill="1" applyAlignment="1">
      <alignment horizontal="left" vertical="top"/>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2" fillId="0" borderId="0" xfId="0" applyFont="1" applyFill="1" applyBorder="1" applyAlignment="1">
      <alignment vertical="top" wrapText="1"/>
    </xf>
    <xf numFmtId="0" fontId="5" fillId="0" borderId="0" xfId="0" applyFont="1" applyFill="1" applyBorder="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9" xfId="0" applyFill="1" applyBorder="1" applyAlignment="1"/>
    <xf numFmtId="0" fontId="12"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7" fillId="0" borderId="0" xfId="0" applyFont="1" applyFill="1" applyBorder="1" applyAlignment="1"/>
    <xf numFmtId="0" fontId="0" fillId="0" borderId="0" xfId="0" applyFill="1" applyBorder="1" applyAlignment="1"/>
    <xf numFmtId="0" fontId="5"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0" fillId="0" borderId="6" xfId="0" applyBorder="1" applyAlignment="1">
      <alignment horizontal="left" vertical="top" wrapText="1"/>
    </xf>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17" fillId="2" borderId="6" xfId="0" applyFont="1" applyFill="1"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6" fillId="0" borderId="0" xfId="0" applyFont="1" applyFill="1" applyBorder="1" applyAlignment="1"/>
    <xf numFmtId="0" fontId="5" fillId="0" borderId="15" xfId="0" applyFont="1" applyBorder="1" applyAlignment="1">
      <alignment horizontal="left" vertical="top" wrapText="1"/>
    </xf>
    <xf numFmtId="0" fontId="12" fillId="0" borderId="7" xfId="0" applyFont="1" applyFill="1" applyBorder="1" applyAlignment="1"/>
    <xf numFmtId="0" fontId="0" fillId="0" borderId="14" xfId="0" applyFill="1" applyBorder="1" applyAlignment="1"/>
    <xf numFmtId="0" fontId="5"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15" xfId="0" applyFont="1" applyBorder="1" applyAlignment="1">
      <alignment horizontal="left" vertical="top" wrapText="1"/>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0" fillId="0" borderId="9" xfId="0" applyFill="1" applyBorder="1" applyAlignment="1">
      <alignment horizontal="left" vertical="top" wrapText="1"/>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39" xfId="0" applyFont="1" applyFill="1" applyBorder="1" applyAlignment="1">
      <alignment horizontal="center" wrapText="1"/>
    </xf>
    <xf numFmtId="0" fontId="27" fillId="0" borderId="36" xfId="0" applyFont="1" applyFill="1" applyBorder="1" applyAlignment="1">
      <alignment horizontal="center" wrapText="1"/>
    </xf>
    <xf numFmtId="0" fontId="27" fillId="0" borderId="18"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9"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2" borderId="1" xfId="0" applyFill="1" applyBorder="1"/>
    <xf numFmtId="0" fontId="0" fillId="0" borderId="1" xfId="0" applyBorder="1"/>
    <xf numFmtId="0" fontId="13" fillId="0" borderId="0" xfId="0" applyFont="1" applyFill="1" applyAlignment="1">
      <alignment wrapText="1"/>
    </xf>
    <xf numFmtId="0" fontId="0" fillId="0" borderId="0" xfId="0" applyFill="1" applyAlignment="1">
      <alignment wrapText="1"/>
    </xf>
    <xf numFmtId="0" fontId="21" fillId="0" borderId="1" xfId="0" applyFont="1" applyFill="1" applyBorder="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4" fillId="0" borderId="0" xfId="0" applyFont="1" applyAlignment="1">
      <alignment horizontal="left" vertical="top"/>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0" fillId="0" borderId="0" xfId="0"/>
    <xf numFmtId="0" fontId="23" fillId="0" borderId="0" xfId="0" applyFont="1" applyAlignment="1">
      <alignment horizontal="left" vertical="top" wrapText="1"/>
    </xf>
    <xf numFmtId="0" fontId="4" fillId="0" borderId="0" xfId="0" applyFont="1" applyAlignment="1">
      <alignment horizontal="center" vertical="center"/>
    </xf>
    <xf numFmtId="0" fontId="3" fillId="18" borderId="0" xfId="0" applyFont="1" applyFill="1" applyAlignment="1">
      <alignment horizontal="center" vertical="center"/>
    </xf>
    <xf numFmtId="0" fontId="50"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50"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0" fillId="15" borderId="0" xfId="0" applyFill="1" applyAlignment="1">
      <alignment horizontal="center" vertical="center"/>
    </xf>
    <xf numFmtId="0" fontId="2" fillId="0" borderId="10" xfId="0" applyFont="1" applyBorder="1" applyAlignment="1">
      <alignment horizontal="left" vertical="top"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0" borderId="2" xfId="0" applyFont="1" applyBorder="1" applyAlignment="1">
      <alignment horizontal="left" vertical="top" wrapText="1"/>
    </xf>
    <xf numFmtId="0" fontId="2" fillId="3" borderId="1" xfId="0" applyFont="1" applyFill="1" applyBorder="1" applyAlignment="1">
      <alignment horizontal="left" vertical="top" wrapText="1"/>
    </xf>
    <xf numFmtId="0" fontId="4" fillId="2" borderId="6" xfId="0" applyFont="1" applyFill="1" applyBorder="1" applyAlignment="1"/>
    <xf numFmtId="0" fontId="2" fillId="0" borderId="5" xfId="0" applyFont="1" applyBorder="1" applyAlignment="1"/>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0" xfId="0" applyFont="1" applyAlignment="1">
      <alignment horizontal="left" vertical="top"/>
    </xf>
    <xf numFmtId="0" fontId="2" fillId="0" borderId="0" xfId="0" applyFont="1" applyFill="1" applyAlignment="1">
      <alignment horizontal="left" vertical="top"/>
    </xf>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6">
    <cellStyle name="Comma" xfId="1" builtinId="3"/>
    <cellStyle name="Comma 2" xfId="15"/>
    <cellStyle name="Currency" xfId="2" builtinId="4"/>
    <cellStyle name="Hyperlink" xfId="3" builtinId="8"/>
    <cellStyle name="Hyperlink 2" xfId="5"/>
    <cellStyle name="Normal" xfId="0" builtinId="0"/>
    <cellStyle name="Normal 2" xfId="6"/>
    <cellStyle name="Normal 2 2" xfId="7"/>
    <cellStyle name="Normal 2 2 2" xfId="14"/>
    <cellStyle name="Normal 3" xfId="8"/>
    <cellStyle name="Normal 4" xfId="9"/>
    <cellStyle name="Normal 5" xfId="13"/>
    <cellStyle name="Percent" xfId="4" builtinId="5"/>
    <cellStyle name="Percent 2" xfId="10"/>
    <cellStyle name="Percent 3" xfId="11"/>
    <cellStyle name="Percent 4" xfId="12"/>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windowProtection="1" tabSelected="1" zoomScaleNormal="100" workbookViewId="0"/>
  </sheetViews>
  <sheetFormatPr defaultRowHeight="12.75" x14ac:dyDescent="0.2"/>
  <cols>
    <col min="1" max="1" width="2.28515625" style="372" customWidth="1"/>
    <col min="2" max="2" width="46.28515625" style="403" customWidth="1"/>
    <col min="3" max="3" width="24.42578125" style="403" customWidth="1"/>
    <col min="4" max="16384" width="9.140625" style="372"/>
  </cols>
  <sheetData>
    <row r="1" spans="1:3" s="256" customFormat="1" ht="23.25" x14ac:dyDescent="0.35">
      <c r="A1" s="384" t="s">
        <v>1140</v>
      </c>
      <c r="B1" s="384"/>
      <c r="C1" s="385"/>
    </row>
    <row r="2" spans="1:3" s="280" customFormat="1" ht="18.75" x14ac:dyDescent="0.3">
      <c r="B2" s="386" t="s">
        <v>984</v>
      </c>
      <c r="C2" s="387"/>
    </row>
    <row r="3" spans="1:3" ht="15.75" x14ac:dyDescent="0.25">
      <c r="B3" s="388"/>
      <c r="C3" s="389"/>
    </row>
    <row r="4" spans="1:3" x14ac:dyDescent="0.2">
      <c r="B4" s="389"/>
      <c r="C4" s="390" t="s">
        <v>985</v>
      </c>
    </row>
    <row r="5" spans="1:3" ht="4.5" customHeight="1" thickBot="1" x14ac:dyDescent="0.3">
      <c r="B5" s="391"/>
      <c r="C5" s="392"/>
    </row>
    <row r="6" spans="1:3" ht="16.5" thickBot="1" x14ac:dyDescent="0.3">
      <c r="B6" s="393" t="s">
        <v>986</v>
      </c>
      <c r="C6" s="394" t="s">
        <v>987</v>
      </c>
    </row>
    <row r="7" spans="1:3" ht="15.75" x14ac:dyDescent="0.25">
      <c r="B7" s="388"/>
      <c r="C7" s="395"/>
    </row>
    <row r="8" spans="1:3" ht="4.5" customHeight="1" thickBot="1" x14ac:dyDescent="0.3">
      <c r="B8" s="391"/>
      <c r="C8" s="392"/>
    </row>
    <row r="9" spans="1:3" ht="16.5" thickBot="1" x14ac:dyDescent="0.3">
      <c r="B9" s="393" t="s">
        <v>988</v>
      </c>
      <c r="C9" s="394" t="s">
        <v>987</v>
      </c>
    </row>
    <row r="10" spans="1:3" ht="16.5" thickBot="1" x14ac:dyDescent="0.3">
      <c r="B10" s="388"/>
      <c r="C10" s="396" t="s">
        <v>989</v>
      </c>
    </row>
    <row r="11" spans="1:3" ht="16.5" thickBot="1" x14ac:dyDescent="0.3">
      <c r="B11" s="388"/>
      <c r="C11" s="397" t="s">
        <v>990</v>
      </c>
    </row>
    <row r="12" spans="1:3" ht="16.5" thickBot="1" x14ac:dyDescent="0.3">
      <c r="B12" s="388"/>
      <c r="C12" s="398" t="s">
        <v>991</v>
      </c>
    </row>
    <row r="13" spans="1:3" ht="16.5" thickBot="1" x14ac:dyDescent="0.3">
      <c r="B13" s="388"/>
      <c r="C13" s="399" t="s">
        <v>992</v>
      </c>
    </row>
    <row r="14" spans="1:3" ht="16.5" thickBot="1" x14ac:dyDescent="0.3">
      <c r="B14" s="388"/>
      <c r="C14" s="400" t="s">
        <v>993</v>
      </c>
    </row>
    <row r="15" spans="1:3" ht="15.75" x14ac:dyDescent="0.25">
      <c r="B15" s="401"/>
      <c r="C15" s="395"/>
    </row>
    <row r="16" spans="1:3" ht="4.5" customHeight="1" thickBot="1" x14ac:dyDescent="0.3">
      <c r="B16" s="402"/>
      <c r="C16" s="392"/>
    </row>
    <row r="17" spans="2:3" ht="16.5" thickBot="1" x14ac:dyDescent="0.3">
      <c r="B17" s="393" t="s">
        <v>994</v>
      </c>
      <c r="C17" s="394" t="s">
        <v>987</v>
      </c>
    </row>
    <row r="18" spans="2:3" ht="16.5" thickBot="1" x14ac:dyDescent="0.3">
      <c r="B18" s="388"/>
      <c r="C18" s="396" t="s">
        <v>989</v>
      </c>
    </row>
    <row r="19" spans="2:3" ht="16.5" thickBot="1" x14ac:dyDescent="0.3">
      <c r="B19" s="388"/>
      <c r="C19" s="397" t="s">
        <v>990</v>
      </c>
    </row>
    <row r="20" spans="2:3" ht="15.75" x14ac:dyDescent="0.25">
      <c r="B20" s="388"/>
      <c r="C20" s="395"/>
    </row>
    <row r="21" spans="2:3" ht="4.5" customHeight="1" thickBot="1" x14ac:dyDescent="0.3">
      <c r="B21" s="391"/>
      <c r="C21" s="392"/>
    </row>
    <row r="22" spans="2:3" ht="16.5" thickBot="1" x14ac:dyDescent="0.3">
      <c r="B22" s="393" t="s">
        <v>995</v>
      </c>
      <c r="C22" s="394" t="s">
        <v>987</v>
      </c>
    </row>
    <row r="23" spans="2:3" ht="16.5" thickBot="1" x14ac:dyDescent="0.3">
      <c r="B23" s="388"/>
      <c r="C23" s="396" t="s">
        <v>989</v>
      </c>
    </row>
    <row r="24" spans="2:3" ht="16.5" thickBot="1" x14ac:dyDescent="0.3">
      <c r="B24" s="388"/>
      <c r="C24" s="397" t="s">
        <v>990</v>
      </c>
    </row>
    <row r="25" spans="2:3" ht="15.75" x14ac:dyDescent="0.25">
      <c r="B25" s="388"/>
      <c r="C25" s="395"/>
    </row>
    <row r="26" spans="2:3" ht="4.5" customHeight="1" thickBot="1" x14ac:dyDescent="0.3">
      <c r="B26" s="391"/>
      <c r="C26" s="392"/>
    </row>
    <row r="27" spans="2:3" ht="16.5" thickBot="1" x14ac:dyDescent="0.3">
      <c r="B27" s="393" t="s">
        <v>996</v>
      </c>
      <c r="C27" s="394" t="s">
        <v>987</v>
      </c>
    </row>
    <row r="28" spans="2:3" ht="16.5" thickBot="1" x14ac:dyDescent="0.3">
      <c r="B28" s="388"/>
      <c r="C28" s="396" t="s">
        <v>989</v>
      </c>
    </row>
    <row r="29" spans="2:3" ht="16.5" thickBot="1" x14ac:dyDescent="0.3">
      <c r="B29" s="388"/>
      <c r="C29" s="397" t="s">
        <v>990</v>
      </c>
    </row>
    <row r="30" spans="2:3" ht="15.75" x14ac:dyDescent="0.25">
      <c r="B30" s="388"/>
      <c r="C30" s="395"/>
    </row>
    <row r="31" spans="2:3" ht="4.5" customHeight="1" thickBot="1" x14ac:dyDescent="0.3">
      <c r="B31" s="391"/>
      <c r="C31" s="392"/>
    </row>
    <row r="32" spans="2:3" ht="16.5" thickBot="1" x14ac:dyDescent="0.3">
      <c r="B32" s="393" t="s">
        <v>997</v>
      </c>
      <c r="C32" s="394" t="s">
        <v>987</v>
      </c>
    </row>
    <row r="33" spans="2:3" ht="16.5" thickBot="1" x14ac:dyDescent="0.3">
      <c r="B33" s="388"/>
      <c r="C33" s="396" t="s">
        <v>989</v>
      </c>
    </row>
    <row r="34" spans="2:3" ht="16.5" thickBot="1" x14ac:dyDescent="0.3">
      <c r="B34" s="388"/>
      <c r="C34" s="397" t="s">
        <v>990</v>
      </c>
    </row>
    <row r="35" spans="2:3" ht="15.75" x14ac:dyDescent="0.25">
      <c r="B35" s="388"/>
      <c r="C35" s="395"/>
    </row>
    <row r="36" spans="2:3" ht="4.5" customHeight="1" thickBot="1" x14ac:dyDescent="0.3">
      <c r="B36" s="391"/>
      <c r="C36" s="392"/>
    </row>
    <row r="37" spans="2:3" ht="16.5" thickBot="1" x14ac:dyDescent="0.3">
      <c r="B37" s="393" t="s">
        <v>998</v>
      </c>
      <c r="C37" s="394" t="s">
        <v>987</v>
      </c>
    </row>
    <row r="38" spans="2:3" ht="16.5" thickBot="1" x14ac:dyDescent="0.3">
      <c r="B38" s="388"/>
      <c r="C38" s="396" t="s">
        <v>989</v>
      </c>
    </row>
    <row r="39" spans="2:3" ht="15.75" x14ac:dyDescent="0.25">
      <c r="B39" s="388"/>
      <c r="C39" s="395"/>
    </row>
    <row r="40" spans="2:3" ht="4.5" customHeight="1" thickBot="1" x14ac:dyDescent="0.3">
      <c r="B40" s="391"/>
      <c r="C40" s="392"/>
    </row>
    <row r="41" spans="2:3" ht="16.5" thickBot="1" x14ac:dyDescent="0.3">
      <c r="B41" s="393" t="s">
        <v>999</v>
      </c>
      <c r="C41" s="394" t="s">
        <v>987</v>
      </c>
    </row>
    <row r="42" spans="2:3" ht="16.5" thickBot="1" x14ac:dyDescent="0.3">
      <c r="B42" s="388"/>
      <c r="C42" s="396" t="s">
        <v>989</v>
      </c>
    </row>
    <row r="43" spans="2:3" ht="15.75" x14ac:dyDescent="0.25">
      <c r="B43" s="388"/>
      <c r="C43" s="395"/>
    </row>
    <row r="44" spans="2:3" ht="4.5" customHeight="1" thickBot="1" x14ac:dyDescent="0.3">
      <c r="B44" s="391"/>
      <c r="C44" s="392"/>
    </row>
    <row r="45" spans="2:3" ht="16.5" thickBot="1" x14ac:dyDescent="0.3">
      <c r="B45" s="393" t="s">
        <v>1000</v>
      </c>
      <c r="C45" s="394" t="s">
        <v>987</v>
      </c>
    </row>
    <row r="46" spans="2:3" ht="16.5" thickBot="1" x14ac:dyDescent="0.3">
      <c r="B46" s="388"/>
      <c r="C46" s="396" t="s">
        <v>989</v>
      </c>
    </row>
    <row r="47" spans="2:3" ht="16.5" thickBot="1" x14ac:dyDescent="0.3">
      <c r="B47" s="388"/>
      <c r="C47" s="397" t="s">
        <v>990</v>
      </c>
    </row>
    <row r="48" spans="2:3" ht="16.5" thickBot="1" x14ac:dyDescent="0.3">
      <c r="B48" s="388"/>
      <c r="C48" s="398" t="s">
        <v>991</v>
      </c>
    </row>
    <row r="49" spans="2:3" ht="16.5" thickBot="1" x14ac:dyDescent="0.3">
      <c r="B49" s="388"/>
      <c r="C49" s="399" t="s">
        <v>992</v>
      </c>
    </row>
    <row r="50" spans="2:3" ht="16.5" thickBot="1" x14ac:dyDescent="0.3">
      <c r="B50" s="388"/>
      <c r="C50" s="400" t="s">
        <v>993</v>
      </c>
    </row>
    <row r="51" spans="2:3" ht="15.75" x14ac:dyDescent="0.25">
      <c r="B51" s="401"/>
      <c r="C51" s="395"/>
    </row>
    <row r="52" spans="2:3" ht="4.5" customHeight="1" thickBot="1" x14ac:dyDescent="0.3">
      <c r="B52" s="402"/>
      <c r="C52" s="392"/>
    </row>
    <row r="53" spans="2:3" ht="16.5" thickBot="1" x14ac:dyDescent="0.3">
      <c r="B53" s="393" t="s">
        <v>1001</v>
      </c>
      <c r="C53" s="394" t="s">
        <v>987</v>
      </c>
    </row>
    <row r="54" spans="2:3" ht="16.5" thickBot="1" x14ac:dyDescent="0.3">
      <c r="B54" s="388"/>
      <c r="C54" s="396" t="s">
        <v>989</v>
      </c>
    </row>
    <row r="55" spans="2:3" ht="16.5" thickBot="1" x14ac:dyDescent="0.3">
      <c r="B55" s="388"/>
      <c r="C55" s="397" t="s">
        <v>990</v>
      </c>
    </row>
    <row r="56" spans="2:3" ht="15.75" x14ac:dyDescent="0.25">
      <c r="B56" s="388"/>
      <c r="C56" s="389"/>
    </row>
    <row r="57" spans="2:3" ht="15.75" x14ac:dyDescent="0.25">
      <c r="B57" s="388"/>
      <c r="C57" s="395"/>
    </row>
    <row r="58" spans="2:3" ht="4.5" customHeight="1" thickBot="1" x14ac:dyDescent="0.3">
      <c r="B58" s="391"/>
      <c r="C58" s="392"/>
    </row>
    <row r="59" spans="2:3" ht="16.5" thickBot="1" x14ac:dyDescent="0.3">
      <c r="B59" s="393" t="s">
        <v>1002</v>
      </c>
      <c r="C59" s="394" t="s">
        <v>987</v>
      </c>
    </row>
    <row r="60" spans="2:3" ht="15.75" x14ac:dyDescent="0.25">
      <c r="B60" s="388"/>
      <c r="C60" s="395"/>
    </row>
    <row r="61" spans="2:3" ht="4.5" customHeight="1" thickBot="1" x14ac:dyDescent="0.3">
      <c r="B61" s="391"/>
      <c r="C61" s="392"/>
    </row>
    <row r="62" spans="2:3" ht="16.5" thickBot="1" x14ac:dyDescent="0.3">
      <c r="B62" s="393" t="s">
        <v>1003</v>
      </c>
      <c r="C62" s="394" t="s">
        <v>987</v>
      </c>
    </row>
    <row r="63" spans="2:3" ht="15.75" x14ac:dyDescent="0.25">
      <c r="B63" s="388"/>
      <c r="C63" s="389"/>
    </row>
    <row r="64" spans="2:3" ht="15.75" x14ac:dyDescent="0.25">
      <c r="B64" s="388"/>
    </row>
    <row r="65" spans="2:2" x14ac:dyDescent="0.2">
      <c r="B65" s="404"/>
    </row>
  </sheetData>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2"/>
  <sheetViews>
    <sheetView windowProtection="1" showRuler="0" zoomScaleNormal="100" workbookViewId="0">
      <selection sqref="A1:K1"/>
    </sheetView>
  </sheetViews>
  <sheetFormatPr defaultColWidth="9.140625" defaultRowHeight="12.75" customHeight="1" zeroHeight="1" x14ac:dyDescent="0.2"/>
  <cols>
    <col min="1" max="2" width="3.85546875" style="372" customWidth="1"/>
    <col min="3" max="3" width="10.7109375" style="372" customWidth="1"/>
    <col min="4" max="11" width="9" style="372" customWidth="1"/>
    <col min="12" max="12" width="9.140625" style="372" customWidth="1"/>
    <col min="13" max="16384" width="9.140625" style="372"/>
  </cols>
  <sheetData>
    <row r="1" spans="1:20" ht="34.5" thickBot="1" x14ac:dyDescent="0.25">
      <c r="A1" s="729" t="s">
        <v>1017</v>
      </c>
      <c r="B1" s="729"/>
      <c r="C1" s="729"/>
      <c r="D1" s="729"/>
      <c r="E1" s="729"/>
      <c r="F1" s="729"/>
      <c r="G1" s="729"/>
      <c r="H1" s="729"/>
      <c r="I1" s="729"/>
      <c r="J1" s="729"/>
      <c r="K1" s="729"/>
      <c r="L1" s="405" t="s">
        <v>1004</v>
      </c>
      <c r="M1" s="406" t="s">
        <v>1005</v>
      </c>
      <c r="N1" s="408" t="s">
        <v>1007</v>
      </c>
      <c r="O1" s="409" t="s">
        <v>989</v>
      </c>
      <c r="P1" s="410" t="s">
        <v>990</v>
      </c>
      <c r="Q1" s="411" t="s">
        <v>991</v>
      </c>
      <c r="R1" s="412" t="s">
        <v>992</v>
      </c>
      <c r="S1" s="413" t="s">
        <v>1008</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75" customFormat="1" ht="55.5" customHeight="1" x14ac:dyDescent="0.2">
      <c r="B6" s="371"/>
      <c r="C6" s="928" t="s">
        <v>829</v>
      </c>
      <c r="D6" s="928"/>
      <c r="E6" s="928"/>
      <c r="F6" s="928"/>
      <c r="G6" s="928"/>
      <c r="H6" s="928"/>
      <c r="I6" s="928"/>
      <c r="J6" s="255" t="s">
        <v>838</v>
      </c>
      <c r="K6" s="255" t="s">
        <v>839</v>
      </c>
    </row>
    <row r="7" spans="1:20" s="375" customFormat="1" ht="46.5" customHeight="1" x14ac:dyDescent="0.2">
      <c r="B7" s="371"/>
      <c r="C7" s="928" t="s">
        <v>830</v>
      </c>
      <c r="D7" s="928"/>
      <c r="E7" s="928"/>
      <c r="F7" s="928"/>
      <c r="G7" s="928"/>
      <c r="H7" s="928"/>
      <c r="I7" s="928"/>
      <c r="J7" s="255" t="s">
        <v>838</v>
      </c>
      <c r="K7" s="255" t="s">
        <v>455</v>
      </c>
    </row>
    <row r="8" spans="1:20" s="375" customFormat="1" ht="24.75" customHeight="1" x14ac:dyDescent="0.2">
      <c r="B8" s="371"/>
      <c r="C8" s="928" t="s">
        <v>831</v>
      </c>
      <c r="D8" s="928"/>
      <c r="E8" s="928"/>
      <c r="F8" s="928"/>
      <c r="G8" s="928"/>
      <c r="H8" s="928"/>
      <c r="I8" s="928"/>
      <c r="J8" s="255" t="s">
        <v>838</v>
      </c>
      <c r="K8" s="255" t="s">
        <v>840</v>
      </c>
    </row>
    <row r="9" spans="1:20" s="375" customFormat="1" ht="25.5" customHeight="1" x14ac:dyDescent="0.2">
      <c r="B9" s="371"/>
      <c r="C9" s="928" t="s">
        <v>832</v>
      </c>
      <c r="D9" s="928"/>
      <c r="E9" s="928"/>
      <c r="F9" s="928"/>
      <c r="G9" s="928"/>
      <c r="H9" s="928"/>
      <c r="I9" s="928"/>
      <c r="J9" s="255" t="s">
        <v>838</v>
      </c>
      <c r="K9" s="255" t="s">
        <v>838</v>
      </c>
    </row>
    <row r="10" spans="1:20" s="375" customFormat="1" x14ac:dyDescent="0.2">
      <c r="B10" s="371"/>
      <c r="C10" s="928" t="s">
        <v>833</v>
      </c>
      <c r="D10" s="928"/>
      <c r="E10" s="928"/>
      <c r="F10" s="928"/>
      <c r="G10" s="928"/>
      <c r="H10" s="928"/>
      <c r="I10" s="928"/>
      <c r="J10" s="255" t="s">
        <v>840</v>
      </c>
      <c r="K10" s="255" t="s">
        <v>838</v>
      </c>
    </row>
    <row r="11" spans="1:20" s="375" customFormat="1" x14ac:dyDescent="0.2">
      <c r="B11" s="371"/>
      <c r="C11" s="928" t="s">
        <v>834</v>
      </c>
      <c r="D11" s="928"/>
      <c r="E11" s="928"/>
      <c r="F11" s="928"/>
      <c r="G11" s="928"/>
      <c r="H11" s="928"/>
      <c r="I11" s="928"/>
      <c r="J11" s="255" t="s">
        <v>838</v>
      </c>
      <c r="K11" s="255" t="s">
        <v>838</v>
      </c>
    </row>
    <row r="12" spans="1:20" s="375" customFormat="1" x14ac:dyDescent="0.2">
      <c r="B12" s="37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63"/>
      <c r="D20" s="363"/>
      <c r="E20" s="363"/>
      <c r="F20" s="363"/>
      <c r="G20" s="363"/>
      <c r="H20" s="363"/>
      <c r="I20" s="363"/>
      <c r="J20" s="363"/>
      <c r="K20" s="363"/>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f>'I SEM'!I22+'I CAS-CAPS-GS only'!I22</f>
        <v>220</v>
      </c>
      <c r="J22" s="108">
        <f>'I SEM'!J22+'I CAS-CAPS-GS only'!J22</f>
        <v>251</v>
      </c>
      <c r="K22" s="108">
        <f>SUM(I22:J22)</f>
        <v>471</v>
      </c>
    </row>
    <row r="23" spans="1:11" x14ac:dyDescent="0.2">
      <c r="A23" s="3" t="s">
        <v>189</v>
      </c>
      <c r="B23" s="182" t="s">
        <v>165</v>
      </c>
      <c r="C23" s="756" t="s">
        <v>166</v>
      </c>
      <c r="D23" s="756"/>
      <c r="E23" s="756"/>
      <c r="F23" s="756"/>
      <c r="G23" s="756"/>
      <c r="H23" s="757"/>
      <c r="I23" s="108">
        <f>'I SEM'!I23+'I CAS-CAPS-GS only'!I23</f>
        <v>24</v>
      </c>
      <c r="J23" s="108">
        <f>'I SEM'!J23+'I CAS-CAPS-GS only'!J23</f>
        <v>16</v>
      </c>
      <c r="K23" s="108">
        <f t="shared" ref="K23:K31" si="0">SUM(I23:J23)</f>
        <v>40</v>
      </c>
    </row>
    <row r="24" spans="1:11" x14ac:dyDescent="0.2">
      <c r="A24" s="3" t="s">
        <v>189</v>
      </c>
      <c r="B24" s="182" t="s">
        <v>167</v>
      </c>
      <c r="C24" s="756" t="s">
        <v>168</v>
      </c>
      <c r="D24" s="756"/>
      <c r="E24" s="756"/>
      <c r="F24" s="756"/>
      <c r="G24" s="756"/>
      <c r="H24" s="757"/>
      <c r="I24" s="108">
        <f>'I SEM'!I24+'I CAS-CAPS-GS only'!I24</f>
        <v>105</v>
      </c>
      <c r="J24" s="108">
        <f>'I SEM'!J24+'I CAS-CAPS-GS only'!J24</f>
        <v>139</v>
      </c>
      <c r="K24" s="108">
        <f t="shared" si="0"/>
        <v>244</v>
      </c>
    </row>
    <row r="25" spans="1:11" x14ac:dyDescent="0.2">
      <c r="A25" s="3" t="s">
        <v>189</v>
      </c>
      <c r="B25" s="182" t="s">
        <v>169</v>
      </c>
      <c r="C25" s="756" t="s">
        <v>170</v>
      </c>
      <c r="D25" s="756"/>
      <c r="E25" s="756"/>
      <c r="F25" s="756"/>
      <c r="G25" s="756"/>
      <c r="H25" s="757"/>
      <c r="I25" s="108">
        <f>'I SEM'!I25+'I CAS-CAPS-GS only'!I25</f>
        <v>115</v>
      </c>
      <c r="J25" s="108">
        <f>'I SEM'!J25+'I CAS-CAPS-GS only'!J25</f>
        <v>112</v>
      </c>
      <c r="K25" s="108">
        <f t="shared" si="0"/>
        <v>227</v>
      </c>
    </row>
    <row r="26" spans="1:11" ht="14.25" customHeight="1" x14ac:dyDescent="0.2">
      <c r="A26" s="3" t="s">
        <v>189</v>
      </c>
      <c r="B26" s="182" t="s">
        <v>171</v>
      </c>
      <c r="C26" s="756" t="s">
        <v>172</v>
      </c>
      <c r="D26" s="756"/>
      <c r="E26" s="756"/>
      <c r="F26" s="756"/>
      <c r="G26" s="756"/>
      <c r="H26" s="757"/>
      <c r="I26" s="108">
        <f>'I SEM'!I26+'I CAS-CAPS-GS only'!I26</f>
        <v>3</v>
      </c>
      <c r="J26" s="108">
        <f>'I SEM'!J26+'I CAS-CAPS-GS only'!J26</f>
        <v>1</v>
      </c>
      <c r="K26" s="108">
        <f t="shared" si="0"/>
        <v>4</v>
      </c>
    </row>
    <row r="27" spans="1:11" ht="25.5" customHeight="1" x14ac:dyDescent="0.2">
      <c r="A27" s="3" t="s">
        <v>189</v>
      </c>
      <c r="B27" s="183" t="s">
        <v>173</v>
      </c>
      <c r="C27" s="906" t="s">
        <v>147</v>
      </c>
      <c r="D27" s="906"/>
      <c r="E27" s="906"/>
      <c r="F27" s="906"/>
      <c r="G27" s="906"/>
      <c r="H27" s="891"/>
      <c r="I27" s="108">
        <f>'I SEM'!I27+'I CAS-CAPS-GS only'!I27</f>
        <v>174</v>
      </c>
      <c r="J27" s="108">
        <f>'I SEM'!J27+'I CAS-CAPS-GS only'!J27</f>
        <v>88</v>
      </c>
      <c r="K27" s="108">
        <f t="shared" si="0"/>
        <v>262</v>
      </c>
    </row>
    <row r="28" spans="1:11" ht="26.25" customHeight="1" x14ac:dyDescent="0.2">
      <c r="A28" s="3" t="s">
        <v>189</v>
      </c>
      <c r="B28" s="183" t="s">
        <v>174</v>
      </c>
      <c r="C28" s="756" t="s">
        <v>175</v>
      </c>
      <c r="D28" s="756"/>
      <c r="E28" s="756"/>
      <c r="F28" s="756"/>
      <c r="G28" s="756"/>
      <c r="H28" s="757"/>
      <c r="I28" s="108">
        <f>'I SEM'!I28+'I CAS-CAPS-GS only'!I28</f>
        <v>46</v>
      </c>
      <c r="J28" s="108">
        <f>'I SEM'!J28+'I CAS-CAPS-GS only'!J28</f>
        <v>154</v>
      </c>
      <c r="K28" s="108">
        <f t="shared" si="0"/>
        <v>200</v>
      </c>
    </row>
    <row r="29" spans="1:11" x14ac:dyDescent="0.2">
      <c r="A29" s="3" t="s">
        <v>189</v>
      </c>
      <c r="B29" s="182" t="s">
        <v>176</v>
      </c>
      <c r="C29" s="756" t="s">
        <v>177</v>
      </c>
      <c r="D29" s="756"/>
      <c r="E29" s="756"/>
      <c r="F29" s="756"/>
      <c r="G29" s="756"/>
      <c r="H29" s="757"/>
      <c r="I29" s="108">
        <f>'I SEM'!I29+'I CAS-CAPS-GS only'!I29</f>
        <v>0</v>
      </c>
      <c r="J29" s="108">
        <f>'I SEM'!J29+'I CAS-CAPS-GS only'!J29</f>
        <v>9</v>
      </c>
      <c r="K29" s="108">
        <f t="shared" si="0"/>
        <v>9</v>
      </c>
    </row>
    <row r="30" spans="1:11" ht="25.5" customHeight="1" x14ac:dyDescent="0.2">
      <c r="A30" s="3" t="s">
        <v>189</v>
      </c>
      <c r="B30" s="182" t="s">
        <v>178</v>
      </c>
      <c r="C30" s="756" t="s">
        <v>392</v>
      </c>
      <c r="D30" s="756"/>
      <c r="E30" s="756"/>
      <c r="F30" s="756"/>
      <c r="G30" s="756"/>
      <c r="H30" s="757"/>
      <c r="I30" s="108">
        <f>'I SEM'!I30+'I CAS-CAPS-GS only'!I30</f>
        <v>0</v>
      </c>
      <c r="J30" s="108">
        <f>'I SEM'!J30+'I CAS-CAPS-GS only'!J30</f>
        <v>0</v>
      </c>
      <c r="K30" s="108">
        <f t="shared" si="0"/>
        <v>0</v>
      </c>
    </row>
    <row r="31" spans="1:11" ht="25.5" customHeight="1" x14ac:dyDescent="0.2">
      <c r="A31" s="3" t="s">
        <v>189</v>
      </c>
      <c r="B31" s="237" t="s">
        <v>208</v>
      </c>
      <c r="C31" s="833" t="s">
        <v>843</v>
      </c>
      <c r="D31" s="833"/>
      <c r="E31" s="833"/>
      <c r="F31" s="833"/>
      <c r="G31" s="833"/>
      <c r="H31" s="833"/>
      <c r="I31" s="108">
        <f>'I SEM'!I31+'I CAS-CAPS-GS only'!I31</f>
        <v>33</v>
      </c>
      <c r="J31" s="108">
        <f>'I SEM'!J31+'I CAS-CAPS-GS only'!J31</f>
        <v>112</v>
      </c>
      <c r="K31" s="108">
        <f t="shared" si="0"/>
        <v>145</v>
      </c>
    </row>
    <row r="32" spans="1:11" x14ac:dyDescent="0.2"/>
    <row r="33" spans="1:11" x14ac:dyDescent="0.2">
      <c r="A33" s="3" t="s">
        <v>190</v>
      </c>
      <c r="B33" s="937" t="s">
        <v>192</v>
      </c>
      <c r="C33" s="835"/>
      <c r="D33" s="835"/>
      <c r="E33" s="835"/>
      <c r="F33" s="835"/>
      <c r="G33" s="835"/>
      <c r="H33" s="835"/>
      <c r="I33" s="835"/>
      <c r="J33" s="835"/>
      <c r="K33" s="835"/>
    </row>
    <row r="34" spans="1:11" ht="64.5" customHeight="1" x14ac:dyDescent="0.2">
      <c r="B34" s="770" t="s">
        <v>1088</v>
      </c>
      <c r="C34" s="731"/>
      <c r="D34" s="731"/>
      <c r="E34" s="731"/>
      <c r="F34" s="731"/>
      <c r="G34" s="731"/>
      <c r="H34" s="731"/>
      <c r="I34" s="731"/>
      <c r="J34" s="731"/>
      <c r="K34" s="731"/>
    </row>
    <row r="35" spans="1:11" x14ac:dyDescent="0.2">
      <c r="B35" s="333"/>
      <c r="C35" s="333"/>
      <c r="D35" s="333"/>
      <c r="E35" s="333"/>
      <c r="F35" s="333"/>
      <c r="G35" s="333"/>
      <c r="H35" s="333"/>
      <c r="I35" s="333"/>
      <c r="J35" s="333"/>
      <c r="K35" s="333"/>
    </row>
    <row r="36" spans="1:11" s="225" customFormat="1" x14ac:dyDescent="0.2">
      <c r="A36" s="378" t="s">
        <v>190</v>
      </c>
      <c r="B36" s="935" t="s">
        <v>1089</v>
      </c>
      <c r="C36" s="936"/>
      <c r="D36" s="936"/>
      <c r="E36" s="936"/>
      <c r="F36" s="936"/>
      <c r="G36" s="628"/>
      <c r="H36" s="239" t="s">
        <v>209</v>
      </c>
      <c r="I36" s="257" t="s">
        <v>844</v>
      </c>
      <c r="J36" s="626"/>
      <c r="K36" s="257" t="s">
        <v>845</v>
      </c>
    </row>
    <row r="37" spans="1:11" s="225" customFormat="1" x14ac:dyDescent="0.2">
      <c r="I37" s="259" t="s">
        <v>846</v>
      </c>
      <c r="J37" s="627"/>
      <c r="K37" s="257" t="s">
        <v>210</v>
      </c>
    </row>
    <row r="38" spans="1:11" ht="16.5" customHeight="1" x14ac:dyDescent="0.2">
      <c r="A38" s="3" t="s">
        <v>191</v>
      </c>
      <c r="B38" s="937" t="s">
        <v>179</v>
      </c>
      <c r="C38" s="835"/>
      <c r="D38" s="835"/>
      <c r="E38" s="835"/>
      <c r="F38" s="835"/>
      <c r="G38" s="835"/>
      <c r="H38" s="835"/>
      <c r="I38" s="835"/>
      <c r="J38" s="835"/>
      <c r="K38" s="835"/>
    </row>
    <row r="39" spans="1:11" ht="27" customHeight="1" x14ac:dyDescent="0.2">
      <c r="A39" s="3"/>
      <c r="B39" s="770" t="s">
        <v>1090</v>
      </c>
      <c r="C39" s="731"/>
      <c r="D39" s="731"/>
      <c r="E39" s="731"/>
      <c r="F39" s="731"/>
      <c r="G39" s="731"/>
      <c r="H39" s="731"/>
      <c r="I39" s="731"/>
      <c r="J39" s="731"/>
      <c r="K39" s="731"/>
    </row>
    <row r="40" spans="1:11" ht="115.5" customHeight="1" x14ac:dyDescent="0.2">
      <c r="A40" s="3"/>
      <c r="B40" s="941" t="s">
        <v>762</v>
      </c>
      <c r="C40" s="731"/>
      <c r="D40" s="731"/>
      <c r="E40" s="731"/>
      <c r="F40" s="731"/>
      <c r="G40" s="731"/>
      <c r="H40" s="731"/>
      <c r="I40" s="731"/>
      <c r="J40" s="731"/>
      <c r="K40" s="731"/>
    </row>
    <row r="41" spans="1:11" ht="93" customHeight="1" x14ac:dyDescent="0.2">
      <c r="A41" s="3"/>
      <c r="B41" s="941" t="s">
        <v>763</v>
      </c>
      <c r="C41" s="836"/>
      <c r="D41" s="836"/>
      <c r="E41" s="836"/>
      <c r="F41" s="836"/>
      <c r="G41" s="836"/>
      <c r="H41" s="836"/>
      <c r="I41" s="836"/>
      <c r="J41" s="836"/>
      <c r="K41" s="836"/>
    </row>
    <row r="42" spans="1:11" ht="68.25" customHeight="1" x14ac:dyDescent="0.2">
      <c r="A42" s="3"/>
      <c r="B42" s="770" t="s">
        <v>1091</v>
      </c>
      <c r="C42" s="731"/>
      <c r="D42" s="731"/>
      <c r="E42" s="731"/>
      <c r="F42" s="731"/>
      <c r="G42" s="731"/>
      <c r="H42" s="731"/>
      <c r="I42" s="731"/>
      <c r="J42" s="731"/>
      <c r="K42" s="731"/>
    </row>
    <row r="43" spans="1:11" x14ac:dyDescent="0.2">
      <c r="A43" s="3"/>
      <c r="B43" s="185"/>
      <c r="C43" s="185"/>
      <c r="D43" s="185"/>
      <c r="E43" s="185"/>
      <c r="F43" s="185"/>
      <c r="G43" s="185"/>
      <c r="H43" s="185"/>
      <c r="I43" s="185"/>
      <c r="J43" s="185"/>
      <c r="K43" s="185"/>
    </row>
    <row r="44" spans="1:11" x14ac:dyDescent="0.2">
      <c r="A44" s="3" t="s">
        <v>191</v>
      </c>
      <c r="B44" s="942" t="s">
        <v>419</v>
      </c>
      <c r="C44" s="782"/>
      <c r="D44" s="782"/>
      <c r="E44" s="782"/>
      <c r="F44" s="782"/>
      <c r="G44" s="782"/>
      <c r="H44" s="782"/>
      <c r="I44" s="782"/>
      <c r="J44" s="782"/>
      <c r="K44" s="782"/>
    </row>
    <row r="45" spans="1:11" x14ac:dyDescent="0.2"/>
    <row r="46" spans="1:11" x14ac:dyDescent="0.2">
      <c r="A46" s="3" t="s">
        <v>191</v>
      </c>
      <c r="B46" s="938" t="s">
        <v>420</v>
      </c>
      <c r="C46" s="938"/>
      <c r="D46" s="938"/>
      <c r="E46" s="938"/>
      <c r="F46" s="938"/>
      <c r="G46" s="938"/>
      <c r="H46" s="938"/>
      <c r="I46" s="938"/>
      <c r="J46" s="938"/>
      <c r="K46" s="938"/>
    </row>
    <row r="47" spans="1:11" x14ac:dyDescent="0.2">
      <c r="A47" s="3" t="s">
        <v>191</v>
      </c>
      <c r="B47" s="939" t="s">
        <v>180</v>
      </c>
      <c r="C47" s="939"/>
      <c r="D47" s="184" t="s">
        <v>181</v>
      </c>
      <c r="E47" s="184" t="s">
        <v>182</v>
      </c>
      <c r="F47" s="184" t="s">
        <v>183</v>
      </c>
      <c r="G47" s="184" t="s">
        <v>184</v>
      </c>
      <c r="H47" s="184" t="s">
        <v>185</v>
      </c>
      <c r="I47" s="184" t="s">
        <v>186</v>
      </c>
      <c r="J47" s="184" t="s">
        <v>187</v>
      </c>
      <c r="K47" s="184" t="s">
        <v>270</v>
      </c>
    </row>
    <row r="48" spans="1:11" x14ac:dyDescent="0.2">
      <c r="A48" s="3" t="s">
        <v>191</v>
      </c>
      <c r="B48" s="939"/>
      <c r="C48" s="939"/>
      <c r="D48" s="27">
        <f>'I CAS'!D48+'I CAPS'!D48</f>
        <v>102</v>
      </c>
      <c r="E48" s="27">
        <f>'I CAS'!E48+'I CAPS'!E48</f>
        <v>209</v>
      </c>
      <c r="F48" s="27">
        <f>'I CAS'!F48+'I CAPS'!F48</f>
        <v>132</v>
      </c>
      <c r="G48" s="27">
        <f>'I CAS'!G48+'I CAPS'!G48</f>
        <v>70</v>
      </c>
      <c r="H48" s="27">
        <f>'I CAS'!H48+'I CAPS'!H48</f>
        <v>23</v>
      </c>
      <c r="I48" s="27">
        <f>'I CAS'!I48+'I CAPS'!I48</f>
        <v>7</v>
      </c>
      <c r="J48" s="27">
        <f>'I CAS'!J48+'I CAPS'!J48</f>
        <v>6</v>
      </c>
      <c r="K48" s="27">
        <f>SUM(D48:J48)</f>
        <v>549</v>
      </c>
    </row>
    <row r="49" spans="1:11" x14ac:dyDescent="0.2">
      <c r="B49" s="940"/>
      <c r="C49" s="940"/>
    </row>
    <row r="50" spans="1:11" x14ac:dyDescent="0.2">
      <c r="A50" s="3" t="s">
        <v>191</v>
      </c>
      <c r="B50" s="939" t="s">
        <v>188</v>
      </c>
      <c r="C50" s="939"/>
      <c r="D50" s="184" t="s">
        <v>181</v>
      </c>
      <c r="E50" s="184" t="s">
        <v>182</v>
      </c>
      <c r="F50" s="184" t="s">
        <v>183</v>
      </c>
      <c r="G50" s="184" t="s">
        <v>184</v>
      </c>
      <c r="H50" s="184" t="s">
        <v>185</v>
      </c>
      <c r="I50" s="184" t="s">
        <v>186</v>
      </c>
      <c r="J50" s="184" t="s">
        <v>187</v>
      </c>
      <c r="K50" s="184" t="s">
        <v>270</v>
      </c>
    </row>
    <row r="51" spans="1:11" x14ac:dyDescent="0.2">
      <c r="A51" s="3" t="s">
        <v>191</v>
      </c>
      <c r="B51" s="939"/>
      <c r="C51" s="939"/>
      <c r="D51" s="27">
        <f>'I CAS'!D51+'I CAPS'!D51</f>
        <v>13</v>
      </c>
      <c r="E51" s="27">
        <f>'I CAS'!E51+'I CAPS'!E51</f>
        <v>81</v>
      </c>
      <c r="F51" s="27">
        <f>'I CAS'!F51+'I CAPS'!F51</f>
        <v>30</v>
      </c>
      <c r="G51" s="27">
        <f>'I CAS'!G51+'I CAPS'!G51</f>
        <v>5</v>
      </c>
      <c r="H51" s="27">
        <f>'I CAS'!H51+'I CAPS'!H51</f>
        <v>5</v>
      </c>
      <c r="I51" s="27">
        <f>'I CAS'!I51+'I CAPS'!I51</f>
        <v>0</v>
      </c>
      <c r="J51" s="27">
        <f>'I CAS'!J51+'I CAPS'!J51</f>
        <v>0</v>
      </c>
      <c r="K51" s="27">
        <f>SUM(D51:J51)</f>
        <v>134</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46"/>
  <sheetViews>
    <sheetView windowProtection="1" showRuler="0" zoomScaleNormal="100" workbookViewId="0">
      <selection sqref="A1:G1"/>
    </sheetView>
  </sheetViews>
  <sheetFormatPr defaultColWidth="9.140625" defaultRowHeight="12.75" customHeight="1" zeroHeight="1" x14ac:dyDescent="0.2"/>
  <cols>
    <col min="1" max="1" width="3.85546875" style="355" customWidth="1"/>
    <col min="2" max="2" width="42" style="372" customWidth="1"/>
    <col min="3" max="4" width="20.140625" style="372" customWidth="1"/>
    <col min="5" max="8" width="15.42578125" style="372" customWidth="1"/>
    <col min="9" max="9" width="19.7109375" style="372" bestFit="1" customWidth="1"/>
    <col min="10" max="10" width="9.7109375" style="372" customWidth="1"/>
    <col min="11" max="16384" width="9.140625" style="372"/>
  </cols>
  <sheetData>
    <row r="1" spans="1:15" ht="34.5" thickBot="1" x14ac:dyDescent="0.25">
      <c r="A1" s="943" t="s">
        <v>1016</v>
      </c>
      <c r="B1" s="943"/>
      <c r="C1" s="943"/>
      <c r="D1" s="943"/>
      <c r="E1" s="943"/>
      <c r="F1" s="943"/>
      <c r="G1" s="943"/>
      <c r="H1" s="422"/>
      <c r="I1" s="423"/>
      <c r="J1" s="405" t="s">
        <v>1004</v>
      </c>
      <c r="K1" s="406" t="s">
        <v>1005</v>
      </c>
      <c r="L1" s="408" t="s">
        <v>1007</v>
      </c>
      <c r="M1" s="409" t="s">
        <v>989</v>
      </c>
      <c r="N1" s="410" t="s">
        <v>990</v>
      </c>
      <c r="O1" s="407" t="s">
        <v>1006</v>
      </c>
    </row>
    <row r="2" spans="1:15" x14ac:dyDescent="0.2"/>
    <row r="3" spans="1:15" x14ac:dyDescent="0.2">
      <c r="A3" s="362" t="s">
        <v>562</v>
      </c>
      <c r="B3" s="378" t="s">
        <v>1086</v>
      </c>
    </row>
    <row r="4" spans="1:15" s="236" customFormat="1" ht="72" customHeight="1" x14ac:dyDescent="0.2">
      <c r="A4" s="351" t="s">
        <v>562</v>
      </c>
      <c r="B4" s="874" t="s">
        <v>454</v>
      </c>
      <c r="C4" s="874"/>
      <c r="D4" s="874"/>
      <c r="E4" s="874"/>
      <c r="F4" s="874"/>
      <c r="G4" s="874"/>
      <c r="H4" s="874"/>
      <c r="I4" s="874"/>
    </row>
    <row r="5" spans="1:15" ht="26.25" thickBot="1" x14ac:dyDescent="0.25">
      <c r="A5" s="362" t="s">
        <v>562</v>
      </c>
      <c r="B5" s="93" t="s">
        <v>563</v>
      </c>
      <c r="C5" s="373" t="s">
        <v>1012</v>
      </c>
      <c r="D5" s="373" t="s">
        <v>1015</v>
      </c>
      <c r="E5" s="373" t="s">
        <v>1013</v>
      </c>
      <c r="F5" s="373" t="s">
        <v>1010</v>
      </c>
      <c r="G5" s="373" t="s">
        <v>1014</v>
      </c>
      <c r="H5" s="373" t="s">
        <v>1011</v>
      </c>
      <c r="I5" s="420" t="s">
        <v>924</v>
      </c>
    </row>
    <row r="6" spans="1:15" ht="13.5" thickBot="1" x14ac:dyDescent="0.25">
      <c r="A6" s="362" t="s">
        <v>562</v>
      </c>
      <c r="B6" s="260" t="s">
        <v>564</v>
      </c>
      <c r="C6" s="261" t="str">
        <f>IF(SUM('J CAS'!C6,'J CAPS'!C6)=0,"",SUM('J CAS'!C6,'J CAPS'!C6))</f>
        <v/>
      </c>
      <c r="D6" s="261" t="str">
        <f>IF(SUM('J CAS'!D6,'J CAPS'!D6)=0,"",SUM('J CAS'!D6,'J CAPS'!D6))</f>
        <v/>
      </c>
      <c r="E6" s="261" t="str">
        <f>IF(SUM('J CAS'!E6,'J CAPS'!E6)=0,"",SUM('J CAS'!E6,'J CAPS'!E6))</f>
        <v/>
      </c>
      <c r="F6" s="261" t="str">
        <f>IF(SUM('J CAS'!F6,'J CAPS'!F6)=0,"",SUM('J CAS'!F6,'J CAPS'!F6))</f>
        <v/>
      </c>
      <c r="G6" s="261" t="str">
        <f>IF(SUM('J CAS'!G6,'J CAPS'!G6)=0,"",SUM('J CAS'!G6,'J CAPS'!G6))</f>
        <v/>
      </c>
      <c r="H6" s="261" t="str">
        <f>IF(SUM('J CAS'!H6,'J CAPS'!H6)=0,"",SUM('J CAS'!H6,'J CAPS'!H6))</f>
        <v/>
      </c>
      <c r="I6" s="262">
        <v>1</v>
      </c>
    </row>
    <row r="7" spans="1:15" ht="13.5" thickBot="1" x14ac:dyDescent="0.25">
      <c r="A7" s="362" t="s">
        <v>562</v>
      </c>
      <c r="B7" s="325" t="s">
        <v>925</v>
      </c>
      <c r="C7" s="261" t="str">
        <f>IF(SUM('J CAS'!C7,'J CAPS'!C7)=0,"",SUM('J CAS'!C7,'J CAPS'!C7))</f>
        <v/>
      </c>
      <c r="D7" s="421" t="str">
        <f t="shared" ref="D7:D44" si="0">IF(C7="","",C7/C$45)</f>
        <v/>
      </c>
      <c r="E7" s="261" t="str">
        <f>IF(SUM('J CAS'!E7,'J CAPS'!E7)=0,"",SUM('J CAS'!E7,'J CAPS'!E7))</f>
        <v/>
      </c>
      <c r="F7" s="421" t="str">
        <f t="shared" ref="F7:F44" si="1">IF(E7="","",E7/E$45)</f>
        <v/>
      </c>
      <c r="G7" s="261">
        <f>IF(SUM('J CAS'!G7,'J CAPS'!G7)=0,"",SUM('J CAS'!G7,'J CAPS'!G7))</f>
        <v>9</v>
      </c>
      <c r="H7" s="421">
        <f t="shared" ref="H7:H44" si="2">IF(G7="","",G7/G$45)</f>
        <v>1.1056511056511056E-2</v>
      </c>
      <c r="I7" s="264">
        <v>3</v>
      </c>
    </row>
    <row r="8" spans="1:15" ht="13.5" thickBot="1" x14ac:dyDescent="0.25">
      <c r="A8" s="362" t="s">
        <v>562</v>
      </c>
      <c r="B8" s="263" t="s">
        <v>565</v>
      </c>
      <c r="C8" s="261" t="str">
        <f>IF(SUM('J CAS'!C8,'J CAPS'!C8)=0,"",SUM('J CAS'!C8,'J CAPS'!C8))</f>
        <v/>
      </c>
      <c r="D8" s="421" t="str">
        <f t="shared" si="0"/>
        <v/>
      </c>
      <c r="E8" s="261" t="str">
        <f>IF(SUM('J CAS'!E8,'J CAPS'!E8)=0,"",SUM('J CAS'!E8,'J CAPS'!E8))</f>
        <v/>
      </c>
      <c r="F8" s="421" t="str">
        <f t="shared" si="1"/>
        <v/>
      </c>
      <c r="G8" s="261" t="str">
        <f>IF(SUM('J CAS'!G8,'J CAPS'!G8)=0,"",SUM('J CAS'!G8,'J CAPS'!G8))</f>
        <v/>
      </c>
      <c r="H8" s="421" t="str">
        <f t="shared" si="2"/>
        <v/>
      </c>
      <c r="I8" s="264">
        <v>4</v>
      </c>
    </row>
    <row r="9" spans="1:15" ht="13.5" thickBot="1" x14ac:dyDescent="0.25">
      <c r="A9" s="362" t="s">
        <v>562</v>
      </c>
      <c r="B9" s="325" t="s">
        <v>926</v>
      </c>
      <c r="C9" s="261" t="str">
        <f>IF(SUM('J CAS'!C9,'J CAPS'!C9)=0,"",SUM('J CAS'!C9,'J CAPS'!C9))</f>
        <v/>
      </c>
      <c r="D9" s="421" t="str">
        <f t="shared" si="0"/>
        <v/>
      </c>
      <c r="E9" s="261" t="str">
        <f>IF(SUM('J CAS'!E9,'J CAPS'!E9)=0,"",SUM('J CAS'!E9,'J CAPS'!E9))</f>
        <v/>
      </c>
      <c r="F9" s="421" t="str">
        <f t="shared" si="1"/>
        <v/>
      </c>
      <c r="G9" s="261" t="str">
        <f>IF(SUM('J CAS'!G9,'J CAPS'!G9)=0,"",SUM('J CAS'!G9,'J CAPS'!G9))</f>
        <v/>
      </c>
      <c r="H9" s="421" t="str">
        <f t="shared" si="2"/>
        <v/>
      </c>
      <c r="I9" s="315">
        <v>5</v>
      </c>
    </row>
    <row r="10" spans="1:15" ht="13.5" thickBot="1" x14ac:dyDescent="0.25">
      <c r="A10" s="362" t="s">
        <v>562</v>
      </c>
      <c r="B10" s="289" t="s">
        <v>721</v>
      </c>
      <c r="C10" s="261" t="str">
        <f>IF(SUM('J CAS'!C10,'J CAPS'!C10)=0,"",SUM('J CAS'!C10,'J CAPS'!C10))</f>
        <v/>
      </c>
      <c r="D10" s="421" t="str">
        <f t="shared" si="0"/>
        <v/>
      </c>
      <c r="E10" s="261" t="str">
        <f>IF(SUM('J CAS'!E10,'J CAPS'!E10)=0,"",SUM('J CAS'!E10,'J CAPS'!E10))</f>
        <v/>
      </c>
      <c r="F10" s="421" t="str">
        <f t="shared" si="1"/>
        <v/>
      </c>
      <c r="G10" s="261">
        <f>IF(SUM('J CAS'!G10,'J CAPS'!G10)=0,"",SUM('J CAS'!G10,'J CAPS'!G10))</f>
        <v>57</v>
      </c>
      <c r="H10" s="421">
        <f t="shared" si="2"/>
        <v>7.0024570024570021E-2</v>
      </c>
      <c r="I10" s="315">
        <v>9</v>
      </c>
    </row>
    <row r="11" spans="1:15" ht="13.5" thickBot="1" x14ac:dyDescent="0.25">
      <c r="A11" s="362" t="s">
        <v>562</v>
      </c>
      <c r="B11" s="289" t="s">
        <v>663</v>
      </c>
      <c r="C11" s="261" t="str">
        <f>IF(SUM('J CAS'!C11,'J CAPS'!C11)=0,"",SUM('J CAS'!C11,'J CAPS'!C11))</f>
        <v/>
      </c>
      <c r="D11" s="421" t="str">
        <f t="shared" si="0"/>
        <v/>
      </c>
      <c r="E11" s="261" t="str">
        <f>IF(SUM('J CAS'!E11,'J CAPS'!E11)=0,"",SUM('J CAS'!E11,'J CAPS'!E11))</f>
        <v/>
      </c>
      <c r="F11" s="421" t="str">
        <f t="shared" si="1"/>
        <v/>
      </c>
      <c r="G11" s="261" t="str">
        <f>IF(SUM('J CAS'!G11,'J CAPS'!G11)=0,"",SUM('J CAS'!G11,'J CAPS'!G11))</f>
        <v/>
      </c>
      <c r="H11" s="421" t="str">
        <f t="shared" si="2"/>
        <v/>
      </c>
      <c r="I11" s="315">
        <v>10</v>
      </c>
    </row>
    <row r="12" spans="1:15" ht="13.5" thickBot="1" x14ac:dyDescent="0.25">
      <c r="A12" s="362" t="s">
        <v>562</v>
      </c>
      <c r="B12" s="289" t="s">
        <v>568</v>
      </c>
      <c r="C12" s="261" t="str">
        <f>IF(SUM('J CAS'!C12,'J CAPS'!C12)=0,"",SUM('J CAS'!C12,'J CAPS'!C12))</f>
        <v/>
      </c>
      <c r="D12" s="421" t="str">
        <f t="shared" si="0"/>
        <v/>
      </c>
      <c r="E12" s="261" t="str">
        <f>IF(SUM('J CAS'!E12,'J CAPS'!E12)=0,"",SUM('J CAS'!E12,'J CAPS'!E12))</f>
        <v/>
      </c>
      <c r="F12" s="421" t="str">
        <f t="shared" si="1"/>
        <v/>
      </c>
      <c r="G12" s="261">
        <f>IF(SUM('J CAS'!G12,'J CAPS'!G12)=0,"",SUM('J CAS'!G12,'J CAPS'!G12))</f>
        <v>9</v>
      </c>
      <c r="H12" s="421">
        <f t="shared" si="2"/>
        <v>1.1056511056511056E-2</v>
      </c>
      <c r="I12" s="315">
        <v>11</v>
      </c>
    </row>
    <row r="13" spans="1:15" ht="13.5" thickBot="1" x14ac:dyDescent="0.25">
      <c r="A13" s="362" t="s">
        <v>562</v>
      </c>
      <c r="B13" s="289" t="s">
        <v>664</v>
      </c>
      <c r="C13" s="261" t="str">
        <f>IF(SUM('J CAS'!C13,'J CAPS'!C13)=0,"",SUM('J CAS'!C13,'J CAPS'!C13))</f>
        <v/>
      </c>
      <c r="D13" s="421" t="str">
        <f t="shared" si="0"/>
        <v/>
      </c>
      <c r="E13" s="261" t="str">
        <f>IF(SUM('J CAS'!E13,'J CAPS'!E13)=0,"",SUM('J CAS'!E13,'J CAPS'!E13))</f>
        <v/>
      </c>
      <c r="F13" s="421" t="str">
        <f t="shared" si="1"/>
        <v/>
      </c>
      <c r="G13" s="261" t="str">
        <f>IF(SUM('J CAS'!G13,'J CAPS'!G13)=0,"",SUM('J CAS'!G13,'J CAPS'!G13))</f>
        <v/>
      </c>
      <c r="H13" s="421" t="str">
        <f t="shared" si="2"/>
        <v/>
      </c>
      <c r="I13" s="315">
        <v>12</v>
      </c>
    </row>
    <row r="14" spans="1:15" ht="13.5" thickBot="1" x14ac:dyDescent="0.25">
      <c r="A14" s="362" t="s">
        <v>562</v>
      </c>
      <c r="B14" s="289" t="s">
        <v>569</v>
      </c>
      <c r="C14" s="261" t="str">
        <f>IF(SUM('J CAS'!C14,'J CAPS'!C14)=0,"",SUM('J CAS'!C14,'J CAPS'!C14))</f>
        <v/>
      </c>
      <c r="D14" s="421" t="str">
        <f t="shared" si="0"/>
        <v/>
      </c>
      <c r="E14" s="261" t="str">
        <f>IF(SUM('J CAS'!E14,'J CAPS'!E14)=0,"",SUM('J CAS'!E14,'J CAPS'!E14))</f>
        <v/>
      </c>
      <c r="F14" s="421" t="str">
        <f t="shared" si="1"/>
        <v/>
      </c>
      <c r="G14" s="261">
        <f>IF(SUM('J CAS'!G14,'J CAPS'!G14)=0,"",SUM('J CAS'!G14,'J CAPS'!G14))</f>
        <v>74</v>
      </c>
      <c r="H14" s="421">
        <f t="shared" si="2"/>
        <v>9.0909090909090912E-2</v>
      </c>
      <c r="I14" s="315">
        <v>13</v>
      </c>
    </row>
    <row r="15" spans="1:15" ht="13.5" thickBot="1" x14ac:dyDescent="0.25">
      <c r="A15" s="362" t="s">
        <v>562</v>
      </c>
      <c r="B15" s="289" t="s">
        <v>665</v>
      </c>
      <c r="C15" s="261" t="str">
        <f>IF(SUM('J CAS'!C15,'J CAPS'!C15)=0,"",SUM('J CAS'!C15,'J CAPS'!C15))</f>
        <v/>
      </c>
      <c r="D15" s="421" t="str">
        <f t="shared" si="0"/>
        <v/>
      </c>
      <c r="E15" s="261" t="str">
        <f>IF(SUM('J CAS'!E15,'J CAPS'!E15)=0,"",SUM('J CAS'!E15,'J CAPS'!E15))</f>
        <v/>
      </c>
      <c r="F15" s="421" t="str">
        <f t="shared" si="1"/>
        <v/>
      </c>
      <c r="G15" s="261">
        <f>IF(SUM('J CAS'!G15,'J CAPS'!G15)=0,"",SUM('J CAS'!G15,'J CAPS'!G15))</f>
        <v>2</v>
      </c>
      <c r="H15" s="421">
        <f t="shared" si="2"/>
        <v>2.4570024570024569E-3</v>
      </c>
      <c r="I15" s="315">
        <v>14</v>
      </c>
    </row>
    <row r="16" spans="1:15" ht="13.5" thickBot="1" x14ac:dyDescent="0.25">
      <c r="A16" s="362" t="s">
        <v>562</v>
      </c>
      <c r="B16" s="289" t="s">
        <v>666</v>
      </c>
      <c r="C16" s="261" t="str">
        <f>IF(SUM('J CAS'!C16,'J CAPS'!C16)=0,"",SUM('J CAS'!C16,'J CAPS'!C16))</f>
        <v/>
      </c>
      <c r="D16" s="421" t="str">
        <f t="shared" si="0"/>
        <v/>
      </c>
      <c r="E16" s="261" t="str">
        <f>IF(SUM('J CAS'!E16,'J CAPS'!E16)=0,"",SUM('J CAS'!E16,'J CAPS'!E16))</f>
        <v/>
      </c>
      <c r="F16" s="421" t="str">
        <f t="shared" si="1"/>
        <v/>
      </c>
      <c r="G16" s="261" t="str">
        <f>IF(SUM('J CAS'!G16,'J CAPS'!G16)=0,"",SUM('J CAS'!G16,'J CAPS'!G16))</f>
        <v/>
      </c>
      <c r="H16" s="421" t="str">
        <f t="shared" si="2"/>
        <v/>
      </c>
      <c r="I16" s="315">
        <v>15</v>
      </c>
    </row>
    <row r="17" spans="1:9" ht="13.5" thickBot="1" x14ac:dyDescent="0.25">
      <c r="A17" s="362" t="s">
        <v>562</v>
      </c>
      <c r="B17" s="325" t="s">
        <v>927</v>
      </c>
      <c r="C17" s="261" t="str">
        <f>IF(SUM('J CAS'!C17,'J CAPS'!C17)=0,"",SUM('J CAS'!C17,'J CAPS'!C17))</f>
        <v/>
      </c>
      <c r="D17" s="421" t="str">
        <f t="shared" si="0"/>
        <v/>
      </c>
      <c r="E17" s="261" t="str">
        <f>IF(SUM('J CAS'!E17,'J CAPS'!E17)=0,"",SUM('J CAS'!E17,'J CAPS'!E17))</f>
        <v/>
      </c>
      <c r="F17" s="421" t="str">
        <f t="shared" si="1"/>
        <v/>
      </c>
      <c r="G17" s="261">
        <f>IF(SUM('J CAS'!G17,'J CAPS'!G17)=0,"",SUM('J CAS'!G17,'J CAPS'!G17))</f>
        <v>8</v>
      </c>
      <c r="H17" s="421">
        <f t="shared" si="2"/>
        <v>9.8280098280098278E-3</v>
      </c>
      <c r="I17" s="315">
        <v>16</v>
      </c>
    </row>
    <row r="18" spans="1:9" ht="13.5" thickBot="1" x14ac:dyDescent="0.25">
      <c r="A18" s="362" t="s">
        <v>562</v>
      </c>
      <c r="B18" s="289" t="s">
        <v>667</v>
      </c>
      <c r="C18" s="261" t="str">
        <f>IF(SUM('J CAS'!C18,'J CAPS'!C18)=0,"",SUM('J CAS'!C18,'J CAPS'!C18))</f>
        <v/>
      </c>
      <c r="D18" s="421" t="str">
        <f t="shared" si="0"/>
        <v/>
      </c>
      <c r="E18" s="261" t="str">
        <f>IF(SUM('J CAS'!E18,'J CAPS'!E18)=0,"",SUM('J CAS'!E18,'J CAPS'!E18))</f>
        <v/>
      </c>
      <c r="F18" s="421" t="str">
        <f t="shared" si="1"/>
        <v/>
      </c>
      <c r="G18" s="261" t="str">
        <f>IF(SUM('J CAS'!G18,'J CAPS'!G18)=0,"",SUM('J CAS'!G18,'J CAPS'!G18))</f>
        <v/>
      </c>
      <c r="H18" s="421" t="str">
        <f t="shared" si="2"/>
        <v/>
      </c>
      <c r="I18" s="315">
        <v>19</v>
      </c>
    </row>
    <row r="19" spans="1:9" ht="13.5" thickBot="1" x14ac:dyDescent="0.25">
      <c r="A19" s="362" t="s">
        <v>562</v>
      </c>
      <c r="B19" s="289" t="s">
        <v>878</v>
      </c>
      <c r="C19" s="261" t="str">
        <f>IF(SUM('J CAS'!C19,'J CAPS'!C19)=0,"",SUM('J CAS'!C19,'J CAPS'!C19))</f>
        <v/>
      </c>
      <c r="D19" s="421" t="str">
        <f t="shared" si="0"/>
        <v/>
      </c>
      <c r="E19" s="261" t="str">
        <f>IF(SUM('J CAS'!E19,'J CAPS'!E19)=0,"",SUM('J CAS'!E19,'J CAPS'!E19))</f>
        <v/>
      </c>
      <c r="F19" s="421" t="str">
        <f t="shared" si="1"/>
        <v/>
      </c>
      <c r="G19" s="261" t="str">
        <f>IF(SUM('J CAS'!G19,'J CAPS'!G19)=0,"",SUM('J CAS'!G19,'J CAPS'!G19))</f>
        <v/>
      </c>
      <c r="H19" s="421" t="str">
        <f t="shared" si="2"/>
        <v/>
      </c>
      <c r="I19" s="315">
        <v>22</v>
      </c>
    </row>
    <row r="20" spans="1:9" ht="13.5" thickBot="1" x14ac:dyDescent="0.25">
      <c r="A20" s="362" t="s">
        <v>562</v>
      </c>
      <c r="B20" s="289" t="s">
        <v>890</v>
      </c>
      <c r="C20" s="261" t="str">
        <f>IF(SUM('J CAS'!C20,'J CAPS'!C20)=0,"",SUM('J CAS'!C20,'J CAPS'!C20))</f>
        <v/>
      </c>
      <c r="D20" s="421" t="str">
        <f t="shared" si="0"/>
        <v/>
      </c>
      <c r="E20" s="261" t="str">
        <f>IF(SUM('J CAS'!E20,'J CAPS'!E20)=0,"",SUM('J CAS'!E20,'J CAPS'!E20))</f>
        <v/>
      </c>
      <c r="F20" s="421" t="str">
        <f t="shared" si="1"/>
        <v/>
      </c>
      <c r="G20" s="261">
        <f>IF(SUM('J CAS'!G20,'J CAPS'!G20)=0,"",SUM('J CAS'!G20,'J CAPS'!G20))</f>
        <v>11</v>
      </c>
      <c r="H20" s="421">
        <f t="shared" si="2"/>
        <v>1.3513513513513514E-2</v>
      </c>
      <c r="I20" s="315">
        <v>23</v>
      </c>
    </row>
    <row r="21" spans="1:9" ht="13.5" thickBot="1" x14ac:dyDescent="0.25">
      <c r="A21" s="362" t="s">
        <v>562</v>
      </c>
      <c r="B21" s="289" t="s">
        <v>879</v>
      </c>
      <c r="C21" s="261" t="str">
        <f>IF(SUM('J CAS'!C21,'J CAPS'!C21)=0,"",SUM('J CAS'!C21,'J CAPS'!C21))</f>
        <v/>
      </c>
      <c r="D21" s="421" t="str">
        <f t="shared" si="0"/>
        <v/>
      </c>
      <c r="E21" s="261">
        <f>IF(SUM('J CAS'!E21,'J CAPS'!E21)=0,"",SUM('J CAS'!E21,'J CAPS'!E21))</f>
        <v>11</v>
      </c>
      <c r="F21" s="421">
        <f t="shared" si="1"/>
        <v>1</v>
      </c>
      <c r="G21" s="261" t="str">
        <f>IF(SUM('J CAS'!G21,'J CAPS'!G21)=0,"",SUM('J CAS'!G21,'J CAPS'!G21))</f>
        <v/>
      </c>
      <c r="H21" s="421" t="str">
        <f t="shared" si="2"/>
        <v/>
      </c>
      <c r="I21" s="315">
        <v>24</v>
      </c>
    </row>
    <row r="22" spans="1:9" ht="13.5" thickBot="1" x14ac:dyDescent="0.25">
      <c r="A22" s="362" t="s">
        <v>562</v>
      </c>
      <c r="B22" s="289" t="s">
        <v>880</v>
      </c>
      <c r="C22" s="261" t="str">
        <f>IF(SUM('J CAS'!C22,'J CAPS'!C22)=0,"",SUM('J CAS'!C22,'J CAPS'!C22))</f>
        <v/>
      </c>
      <c r="D22" s="421" t="str">
        <f t="shared" si="0"/>
        <v/>
      </c>
      <c r="E22" s="261" t="str">
        <f>IF(SUM('J CAS'!E22,'J CAPS'!E22)=0,"",SUM('J CAS'!E22,'J CAPS'!E22))</f>
        <v/>
      </c>
      <c r="F22" s="421" t="str">
        <f t="shared" si="1"/>
        <v/>
      </c>
      <c r="G22" s="261" t="str">
        <f>IF(SUM('J CAS'!G22,'J CAPS'!G22)=0,"",SUM('J CAS'!G22,'J CAPS'!G22))</f>
        <v/>
      </c>
      <c r="H22" s="421" t="str">
        <f t="shared" si="2"/>
        <v/>
      </c>
      <c r="I22" s="315">
        <v>25</v>
      </c>
    </row>
    <row r="23" spans="1:9" ht="13.5" thickBot="1" x14ac:dyDescent="0.25">
      <c r="A23" s="362" t="s">
        <v>562</v>
      </c>
      <c r="B23" s="289" t="s">
        <v>566</v>
      </c>
      <c r="C23" s="261" t="str">
        <f>IF(SUM('J CAS'!C23,'J CAPS'!C23)=0,"",SUM('J CAS'!C23,'J CAPS'!C23))</f>
        <v/>
      </c>
      <c r="D23" s="421" t="str">
        <f t="shared" si="0"/>
        <v/>
      </c>
      <c r="E23" s="261" t="str">
        <f>IF(SUM('J CAS'!E23,'J CAPS'!E23)=0,"",SUM('J CAS'!E23,'J CAPS'!E23))</f>
        <v/>
      </c>
      <c r="F23" s="421" t="str">
        <f t="shared" si="1"/>
        <v/>
      </c>
      <c r="G23" s="261">
        <f>IF(SUM('J CAS'!G23,'J CAPS'!G23)=0,"",SUM('J CAS'!G23,'J CAPS'!G23))</f>
        <v>38</v>
      </c>
      <c r="H23" s="421">
        <f t="shared" si="2"/>
        <v>4.6683046683046681E-2</v>
      </c>
      <c r="I23" s="315">
        <v>26</v>
      </c>
    </row>
    <row r="24" spans="1:9" ht="13.5" thickBot="1" x14ac:dyDescent="0.25">
      <c r="A24" s="362" t="s">
        <v>562</v>
      </c>
      <c r="B24" s="289" t="s">
        <v>153</v>
      </c>
      <c r="C24" s="261" t="str">
        <f>IF(SUM('J CAS'!C24,'J CAPS'!C24)=0,"",SUM('J CAS'!C24,'J CAPS'!C24))</f>
        <v/>
      </c>
      <c r="D24" s="421" t="str">
        <f t="shared" si="0"/>
        <v/>
      </c>
      <c r="E24" s="261" t="str">
        <f>IF(SUM('J CAS'!E24,'J CAPS'!E24)=0,"",SUM('J CAS'!E24,'J CAPS'!E24))</f>
        <v/>
      </c>
      <c r="F24" s="421" t="str">
        <f t="shared" si="1"/>
        <v/>
      </c>
      <c r="G24" s="261">
        <f>IF(SUM('J CAS'!G24,'J CAPS'!G24)=0,"",SUM('J CAS'!G24,'J CAPS'!G24))</f>
        <v>5</v>
      </c>
      <c r="H24" s="421">
        <f t="shared" si="2"/>
        <v>6.1425061425061421E-3</v>
      </c>
      <c r="I24" s="315">
        <v>27</v>
      </c>
    </row>
    <row r="25" spans="1:9" ht="13.5" thickBot="1" x14ac:dyDescent="0.25">
      <c r="A25" s="362" t="s">
        <v>562</v>
      </c>
      <c r="B25" s="289" t="s">
        <v>154</v>
      </c>
      <c r="C25" s="261" t="str">
        <f>IF(SUM('J CAS'!C25,'J CAPS'!C25)=0,"",SUM('J CAS'!C25,'J CAPS'!C25))</f>
        <v/>
      </c>
      <c r="D25" s="421" t="str">
        <f t="shared" si="0"/>
        <v/>
      </c>
      <c r="E25" s="261" t="str">
        <f>IF(SUM('J CAS'!E25,'J CAPS'!E25)=0,"",SUM('J CAS'!E25,'J CAPS'!E25))</f>
        <v/>
      </c>
      <c r="F25" s="421" t="str">
        <f t="shared" si="1"/>
        <v/>
      </c>
      <c r="G25" s="261" t="str">
        <f>IF(SUM('J CAS'!G25,'J CAPS'!G25)=0,"",SUM('J CAS'!G25,'J CAPS'!G25))</f>
        <v/>
      </c>
      <c r="H25" s="421" t="str">
        <f t="shared" si="2"/>
        <v/>
      </c>
      <c r="I25" s="315" t="s">
        <v>155</v>
      </c>
    </row>
    <row r="26" spans="1:9" ht="13.5" thickBot="1" x14ac:dyDescent="0.25">
      <c r="A26" s="362" t="s">
        <v>562</v>
      </c>
      <c r="B26" s="289" t="s">
        <v>570</v>
      </c>
      <c r="C26" s="261" t="str">
        <f>IF(SUM('J CAS'!C26,'J CAPS'!C26)=0,"",SUM('J CAS'!C26,'J CAPS'!C26))</f>
        <v/>
      </c>
      <c r="D26" s="421" t="str">
        <f t="shared" si="0"/>
        <v/>
      </c>
      <c r="E26" s="261" t="str">
        <f>IF(SUM('J CAS'!E26,'J CAPS'!E26)=0,"",SUM('J CAS'!E26,'J CAPS'!E26))</f>
        <v/>
      </c>
      <c r="F26" s="421" t="str">
        <f t="shared" si="1"/>
        <v/>
      </c>
      <c r="G26" s="261">
        <f>IF(SUM('J CAS'!G26,'J CAPS'!G26)=0,"",SUM('J CAS'!G26,'J CAPS'!G26))</f>
        <v>11</v>
      </c>
      <c r="H26" s="421">
        <f t="shared" si="2"/>
        <v>1.3513513513513514E-2</v>
      </c>
      <c r="I26" s="315">
        <v>30</v>
      </c>
    </row>
    <row r="27" spans="1:9" ht="13.5" thickBot="1" x14ac:dyDescent="0.25">
      <c r="A27" s="362" t="s">
        <v>562</v>
      </c>
      <c r="B27" s="289" t="s">
        <v>340</v>
      </c>
      <c r="C27" s="261" t="str">
        <f>IF(SUM('J CAS'!C27,'J CAPS'!C27)=0,"",SUM('J CAS'!C27,'J CAPS'!C27))</f>
        <v/>
      </c>
      <c r="D27" s="421" t="str">
        <f t="shared" si="0"/>
        <v/>
      </c>
      <c r="E27" s="261" t="str">
        <f>IF(SUM('J CAS'!E27,'J CAPS'!E27)=0,"",SUM('J CAS'!E27,'J CAPS'!E27))</f>
        <v/>
      </c>
      <c r="F27" s="421" t="str">
        <f t="shared" si="1"/>
        <v/>
      </c>
      <c r="G27" s="261">
        <f>IF(SUM('J CAS'!G27,'J CAPS'!G27)=0,"",SUM('J CAS'!G27,'J CAPS'!G27))</f>
        <v>31</v>
      </c>
      <c r="H27" s="421">
        <f t="shared" si="2"/>
        <v>3.8083538083538086E-2</v>
      </c>
      <c r="I27" s="315">
        <v>31</v>
      </c>
    </row>
    <row r="28" spans="1:9" ht="13.5" thickBot="1" x14ac:dyDescent="0.25">
      <c r="A28" s="362" t="s">
        <v>562</v>
      </c>
      <c r="B28" s="289" t="s">
        <v>668</v>
      </c>
      <c r="C28" s="261" t="str">
        <f>IF(SUM('J CAS'!C28,'J CAPS'!C28)=0,"",SUM('J CAS'!C28,'J CAPS'!C28))</f>
        <v/>
      </c>
      <c r="D28" s="421" t="str">
        <f t="shared" si="0"/>
        <v/>
      </c>
      <c r="E28" s="261" t="str">
        <f>IF(SUM('J CAS'!E28,'J CAPS'!E28)=0,"",SUM('J CAS'!E28,'J CAPS'!E28))</f>
        <v/>
      </c>
      <c r="F28" s="421" t="str">
        <f t="shared" si="1"/>
        <v/>
      </c>
      <c r="G28" s="261">
        <f>IF(SUM('J CAS'!G28,'J CAPS'!G28)=0,"",SUM('J CAS'!G28,'J CAPS'!G28))</f>
        <v>4</v>
      </c>
      <c r="H28" s="421">
        <f t="shared" si="2"/>
        <v>4.9140049140049139E-3</v>
      </c>
      <c r="I28" s="315">
        <v>38</v>
      </c>
    </row>
    <row r="29" spans="1:9" ht="13.5" thickBot="1" x14ac:dyDescent="0.25">
      <c r="A29" s="362" t="s">
        <v>562</v>
      </c>
      <c r="B29" s="289" t="s">
        <v>669</v>
      </c>
      <c r="C29" s="261" t="str">
        <f>IF(SUM('J CAS'!C29,'J CAPS'!C29)=0,"",SUM('J CAS'!C29,'J CAPS'!C29))</f>
        <v/>
      </c>
      <c r="D29" s="421" t="str">
        <f t="shared" si="0"/>
        <v/>
      </c>
      <c r="E29" s="261" t="str">
        <f>IF(SUM('J CAS'!E29,'J CAPS'!E29)=0,"",SUM('J CAS'!E29,'J CAPS'!E29))</f>
        <v/>
      </c>
      <c r="F29" s="421" t="str">
        <f t="shared" si="1"/>
        <v/>
      </c>
      <c r="G29" s="261">
        <f>IF(SUM('J CAS'!G29,'J CAPS'!G29)=0,"",SUM('J CAS'!G29,'J CAPS'!G29))</f>
        <v>32</v>
      </c>
      <c r="H29" s="421">
        <f t="shared" si="2"/>
        <v>3.9312039312039311E-2</v>
      </c>
      <c r="I29" s="315">
        <v>39</v>
      </c>
    </row>
    <row r="30" spans="1:9" ht="13.5" thickBot="1" x14ac:dyDescent="0.25">
      <c r="A30" s="362" t="s">
        <v>562</v>
      </c>
      <c r="B30" s="289" t="s">
        <v>341</v>
      </c>
      <c r="C30" s="261" t="str">
        <f>IF(SUM('J CAS'!C30,'J CAPS'!C30)=0,"",SUM('J CAS'!C30,'J CAPS'!C30))</f>
        <v/>
      </c>
      <c r="D30" s="421" t="str">
        <f t="shared" si="0"/>
        <v/>
      </c>
      <c r="E30" s="261" t="str">
        <f>IF(SUM('J CAS'!E30,'J CAPS'!E30)=0,"",SUM('J CAS'!E30,'J CAPS'!E30))</f>
        <v/>
      </c>
      <c r="F30" s="421" t="str">
        <f t="shared" si="1"/>
        <v/>
      </c>
      <c r="G30" s="261">
        <f>IF(SUM('J CAS'!G30,'J CAPS'!G30)=0,"",SUM('J CAS'!G30,'J CAPS'!G30))</f>
        <v>31</v>
      </c>
      <c r="H30" s="421">
        <f t="shared" si="2"/>
        <v>3.8083538083538086E-2</v>
      </c>
      <c r="I30" s="315">
        <v>40</v>
      </c>
    </row>
    <row r="31" spans="1:9" ht="13.5" thickBot="1" x14ac:dyDescent="0.25">
      <c r="A31" s="362" t="s">
        <v>562</v>
      </c>
      <c r="B31" s="289" t="s">
        <v>670</v>
      </c>
      <c r="C31" s="261" t="str">
        <f>IF(SUM('J CAS'!C31,'J CAPS'!C31)=0,"",SUM('J CAS'!C31,'J CAPS'!C31))</f>
        <v/>
      </c>
      <c r="D31" s="421" t="str">
        <f t="shared" si="0"/>
        <v/>
      </c>
      <c r="E31" s="261" t="str">
        <f>IF(SUM('J CAS'!E31,'J CAPS'!E31)=0,"",SUM('J CAS'!E31,'J CAPS'!E31))</f>
        <v/>
      </c>
      <c r="F31" s="421" t="str">
        <f t="shared" si="1"/>
        <v/>
      </c>
      <c r="G31" s="261" t="str">
        <f>IF(SUM('J CAS'!G31,'J CAPS'!G31)=0,"",SUM('J CAS'!G31,'J CAPS'!G31))</f>
        <v/>
      </c>
      <c r="H31" s="421" t="str">
        <f t="shared" si="2"/>
        <v/>
      </c>
      <c r="I31" s="315">
        <v>41</v>
      </c>
    </row>
    <row r="32" spans="1:9" ht="13.5" thickBot="1" x14ac:dyDescent="0.25">
      <c r="A32" s="362" t="s">
        <v>562</v>
      </c>
      <c r="B32" s="289" t="s">
        <v>342</v>
      </c>
      <c r="C32" s="261" t="str">
        <f>IF(SUM('J CAS'!C32,'J CAPS'!C32)=0,"",SUM('J CAS'!C32,'J CAPS'!C32))</f>
        <v/>
      </c>
      <c r="D32" s="421" t="str">
        <f t="shared" si="0"/>
        <v/>
      </c>
      <c r="E32" s="261" t="str">
        <f>IF(SUM('J CAS'!E32,'J CAPS'!E32)=0,"",SUM('J CAS'!E32,'J CAPS'!E32))</f>
        <v/>
      </c>
      <c r="F32" s="421" t="str">
        <f t="shared" si="1"/>
        <v/>
      </c>
      <c r="G32" s="261">
        <f>IF(SUM('J CAS'!G32,'J CAPS'!G32)=0,"",SUM('J CAS'!G32,'J CAPS'!G32))</f>
        <v>38</v>
      </c>
      <c r="H32" s="421">
        <f t="shared" si="2"/>
        <v>4.6683046683046681E-2</v>
      </c>
      <c r="I32" s="315">
        <v>42</v>
      </c>
    </row>
    <row r="33" spans="1:9" ht="26.25" thickBot="1" x14ac:dyDescent="0.25">
      <c r="A33" s="362" t="s">
        <v>562</v>
      </c>
      <c r="B33" s="289" t="s">
        <v>156</v>
      </c>
      <c r="C33" s="261" t="str">
        <f>IF(SUM('J CAS'!C33,'J CAPS'!C33)=0,"",SUM('J CAS'!C33,'J CAPS'!C33))</f>
        <v/>
      </c>
      <c r="D33" s="421" t="str">
        <f t="shared" si="0"/>
        <v/>
      </c>
      <c r="E33" s="261" t="str">
        <f>IF(SUM('J CAS'!E33,'J CAPS'!E33)=0,"",SUM('J CAS'!E33,'J CAPS'!E33))</f>
        <v/>
      </c>
      <c r="F33" s="421" t="str">
        <f t="shared" si="1"/>
        <v/>
      </c>
      <c r="G33" s="261" t="str">
        <f>IF(SUM('J CAS'!G33,'J CAPS'!G33)=0,"",SUM('J CAS'!G33,'J CAPS'!G33))</f>
        <v/>
      </c>
      <c r="H33" s="421" t="str">
        <f t="shared" si="2"/>
        <v/>
      </c>
      <c r="I33" s="315">
        <v>43</v>
      </c>
    </row>
    <row r="34" spans="1:9" ht="13.5" thickBot="1" x14ac:dyDescent="0.25">
      <c r="A34" s="362" t="s">
        <v>562</v>
      </c>
      <c r="B34" s="289" t="s">
        <v>671</v>
      </c>
      <c r="C34" s="261" t="str">
        <f>IF(SUM('J CAS'!C34,'J CAPS'!C34)=0,"",SUM('J CAS'!C34,'J CAPS'!C34))</f>
        <v/>
      </c>
      <c r="D34" s="421" t="str">
        <f t="shared" si="0"/>
        <v/>
      </c>
      <c r="E34" s="261" t="str">
        <f>IF(SUM('J CAS'!E34,'J CAPS'!E34)=0,"",SUM('J CAS'!E34,'J CAPS'!E34))</f>
        <v/>
      </c>
      <c r="F34" s="421" t="str">
        <f t="shared" si="1"/>
        <v/>
      </c>
      <c r="G34" s="261">
        <f>IF(SUM('J CAS'!G34,'J CAPS'!G34)=0,"",SUM('J CAS'!G34,'J CAPS'!G34))</f>
        <v>20</v>
      </c>
      <c r="H34" s="421">
        <f t="shared" si="2"/>
        <v>2.4570024570024569E-2</v>
      </c>
      <c r="I34" s="315">
        <v>44</v>
      </c>
    </row>
    <row r="35" spans="1:9" ht="13.5" thickBot="1" x14ac:dyDescent="0.25">
      <c r="A35" s="362" t="s">
        <v>562</v>
      </c>
      <c r="B35" s="289" t="s">
        <v>672</v>
      </c>
      <c r="C35" s="261" t="str">
        <f>IF(SUM('J CAS'!C35,'J CAPS'!C35)=0,"",SUM('J CAS'!C35,'J CAPS'!C35))</f>
        <v/>
      </c>
      <c r="D35" s="421" t="str">
        <f t="shared" si="0"/>
        <v/>
      </c>
      <c r="E35" s="261" t="str">
        <f>IF(SUM('J CAS'!E35,'J CAPS'!E35)=0,"",SUM('J CAS'!E35,'J CAPS'!E35))</f>
        <v/>
      </c>
      <c r="F35" s="421" t="str">
        <f t="shared" si="1"/>
        <v/>
      </c>
      <c r="G35" s="261">
        <f>IF(SUM('J CAS'!G35,'J CAPS'!G35)=0,"",SUM('J CAS'!G35,'J CAPS'!G35))</f>
        <v>50</v>
      </c>
      <c r="H35" s="421">
        <f t="shared" si="2"/>
        <v>6.1425061425061427E-2</v>
      </c>
      <c r="I35" s="315">
        <v>45</v>
      </c>
    </row>
    <row r="36" spans="1:9" ht="13.5" thickBot="1" x14ac:dyDescent="0.25">
      <c r="A36" s="362" t="s">
        <v>562</v>
      </c>
      <c r="B36" s="289" t="s">
        <v>673</v>
      </c>
      <c r="C36" s="261" t="str">
        <f>IF(SUM('J CAS'!C36,'J CAPS'!C36)=0,"",SUM('J CAS'!C36,'J CAPS'!C36))</f>
        <v/>
      </c>
      <c r="D36" s="421" t="str">
        <f t="shared" si="0"/>
        <v/>
      </c>
      <c r="E36" s="261" t="str">
        <f>IF(SUM('J CAS'!E36,'J CAPS'!E36)=0,"",SUM('J CAS'!E36,'J CAPS'!E36))</f>
        <v/>
      </c>
      <c r="F36" s="421" t="str">
        <f t="shared" si="1"/>
        <v/>
      </c>
      <c r="G36" s="261" t="str">
        <f>IF(SUM('J CAS'!G36,'J CAPS'!G36)=0,"",SUM('J CAS'!G36,'J CAPS'!G36))</f>
        <v/>
      </c>
      <c r="H36" s="421" t="str">
        <f t="shared" si="2"/>
        <v/>
      </c>
      <c r="I36" s="315">
        <v>46</v>
      </c>
    </row>
    <row r="37" spans="1:9" ht="13.5" thickBot="1" x14ac:dyDescent="0.25">
      <c r="A37" s="362" t="s">
        <v>562</v>
      </c>
      <c r="B37" s="289" t="s">
        <v>674</v>
      </c>
      <c r="C37" s="261" t="str">
        <f>IF(SUM('J CAS'!C37,'J CAPS'!C37)=0,"",SUM('J CAS'!C37,'J CAPS'!C37))</f>
        <v/>
      </c>
      <c r="D37" s="421" t="str">
        <f t="shared" si="0"/>
        <v/>
      </c>
      <c r="E37" s="261" t="str">
        <f>IF(SUM('J CAS'!E37,'J CAPS'!E37)=0,"",SUM('J CAS'!E37,'J CAPS'!E37))</f>
        <v/>
      </c>
      <c r="F37" s="421" t="str">
        <f t="shared" si="1"/>
        <v/>
      </c>
      <c r="G37" s="261" t="str">
        <f>IF(SUM('J CAS'!G37,'J CAPS'!G37)=0,"",SUM('J CAS'!G37,'J CAPS'!G37))</f>
        <v/>
      </c>
      <c r="H37" s="421" t="str">
        <f t="shared" si="2"/>
        <v/>
      </c>
      <c r="I37" s="315">
        <v>47</v>
      </c>
    </row>
    <row r="38" spans="1:9" ht="13.5" thickBot="1" x14ac:dyDescent="0.25">
      <c r="A38" s="362" t="s">
        <v>562</v>
      </c>
      <c r="B38" s="289" t="s">
        <v>675</v>
      </c>
      <c r="C38" s="261" t="str">
        <f>IF(SUM('J CAS'!C38,'J CAPS'!C38)=0,"",SUM('J CAS'!C38,'J CAPS'!C38))</f>
        <v/>
      </c>
      <c r="D38" s="421" t="str">
        <f t="shared" si="0"/>
        <v/>
      </c>
      <c r="E38" s="261" t="str">
        <f>IF(SUM('J CAS'!E38,'J CAPS'!E38)=0,"",SUM('J CAS'!E38,'J CAPS'!E38))</f>
        <v/>
      </c>
      <c r="F38" s="421" t="str">
        <f t="shared" si="1"/>
        <v/>
      </c>
      <c r="G38" s="261" t="str">
        <f>IF(SUM('J CAS'!G38,'J CAPS'!G38)=0,"",SUM('J CAS'!G38,'J CAPS'!G38))</f>
        <v/>
      </c>
      <c r="H38" s="421" t="str">
        <f t="shared" si="2"/>
        <v/>
      </c>
      <c r="I38" s="315">
        <v>48</v>
      </c>
    </row>
    <row r="39" spans="1:9" ht="13.5" thickBot="1" x14ac:dyDescent="0.25">
      <c r="A39" s="362" t="s">
        <v>562</v>
      </c>
      <c r="B39" s="289" t="s">
        <v>676</v>
      </c>
      <c r="C39" s="261" t="str">
        <f>IF(SUM('J CAS'!C39,'J CAPS'!C39)=0,"",SUM('J CAS'!C39,'J CAPS'!C39))</f>
        <v/>
      </c>
      <c r="D39" s="421" t="str">
        <f t="shared" si="0"/>
        <v/>
      </c>
      <c r="E39" s="261" t="str">
        <f>IF(SUM('J CAS'!E39,'J CAPS'!E39)=0,"",SUM('J CAS'!E39,'J CAPS'!E39))</f>
        <v/>
      </c>
      <c r="F39" s="421" t="str">
        <f t="shared" si="1"/>
        <v/>
      </c>
      <c r="G39" s="261" t="str">
        <f>IF(SUM('J CAS'!G39,'J CAPS'!G39)=0,"",SUM('J CAS'!G39,'J CAPS'!G39))</f>
        <v/>
      </c>
      <c r="H39" s="421" t="str">
        <f t="shared" si="2"/>
        <v/>
      </c>
      <c r="I39" s="315">
        <v>49</v>
      </c>
    </row>
    <row r="40" spans="1:9" ht="13.5" thickBot="1" x14ac:dyDescent="0.25">
      <c r="A40" s="362" t="s">
        <v>562</v>
      </c>
      <c r="B40" s="289" t="s">
        <v>343</v>
      </c>
      <c r="C40" s="261" t="str">
        <f>IF(SUM('J CAS'!C40,'J CAPS'!C40)=0,"",SUM('J CAS'!C40,'J CAPS'!C40))</f>
        <v/>
      </c>
      <c r="D40" s="421" t="str">
        <f t="shared" si="0"/>
        <v/>
      </c>
      <c r="E40" s="261" t="str">
        <f>IF(SUM('J CAS'!E40,'J CAPS'!E40)=0,"",SUM('J CAS'!E40,'J CAPS'!E40))</f>
        <v/>
      </c>
      <c r="F40" s="421" t="str">
        <f t="shared" si="1"/>
        <v/>
      </c>
      <c r="G40" s="261">
        <f>IF(SUM('J CAS'!G40,'J CAPS'!G40)=0,"",SUM('J CAS'!G40,'J CAPS'!G40))</f>
        <v>15</v>
      </c>
      <c r="H40" s="421">
        <f t="shared" si="2"/>
        <v>1.8427518427518427E-2</v>
      </c>
      <c r="I40" s="315">
        <v>50</v>
      </c>
    </row>
    <row r="41" spans="1:9" ht="13.5" thickBot="1" x14ac:dyDescent="0.25">
      <c r="A41" s="362" t="s">
        <v>562</v>
      </c>
      <c r="B41" s="289" t="s">
        <v>928</v>
      </c>
      <c r="C41" s="261" t="str">
        <f>IF(SUM('J CAS'!C41,'J CAPS'!C41)=0,"",SUM('J CAS'!C41,'J CAPS'!C41))</f>
        <v/>
      </c>
      <c r="D41" s="421" t="str">
        <f t="shared" si="0"/>
        <v/>
      </c>
      <c r="E41" s="261" t="str">
        <f>IF(SUM('J CAS'!E41,'J CAPS'!E41)=0,"",SUM('J CAS'!E41,'J CAPS'!E41))</f>
        <v/>
      </c>
      <c r="F41" s="421" t="str">
        <f t="shared" si="1"/>
        <v/>
      </c>
      <c r="G41" s="261">
        <f>IF(SUM('J CAS'!G41,'J CAPS'!G41)=0,"",SUM('J CAS'!G41,'J CAPS'!G41))</f>
        <v>173</v>
      </c>
      <c r="H41" s="421">
        <f t="shared" si="2"/>
        <v>0.21253071253071254</v>
      </c>
      <c r="I41" s="315">
        <v>51</v>
      </c>
    </row>
    <row r="42" spans="1:9" ht="13.5" thickBot="1" x14ac:dyDescent="0.25">
      <c r="A42" s="362" t="s">
        <v>562</v>
      </c>
      <c r="B42" s="289" t="s">
        <v>567</v>
      </c>
      <c r="C42" s="261">
        <f>IF(SUM('J CAS'!C42,'J CAPS'!C42)=0,"",SUM('J CAS'!C42,'J CAPS'!C42))</f>
        <v>3</v>
      </c>
      <c r="D42" s="421">
        <f t="shared" si="0"/>
        <v>1</v>
      </c>
      <c r="E42" s="261" t="str">
        <f>IF(SUM('J CAS'!E42,'J CAPS'!E42)=0,"",SUM('J CAS'!E42,'J CAPS'!E42))</f>
        <v/>
      </c>
      <c r="F42" s="421" t="str">
        <f t="shared" si="1"/>
        <v/>
      </c>
      <c r="G42" s="261">
        <f>IF(SUM('J CAS'!G42,'J CAPS'!G42)=0,"",SUM('J CAS'!G42,'J CAPS'!G42))</f>
        <v>189</v>
      </c>
      <c r="H42" s="421">
        <f t="shared" si="2"/>
        <v>0.23218673218673219</v>
      </c>
      <c r="I42" s="315">
        <v>52</v>
      </c>
    </row>
    <row r="43" spans="1:9" ht="13.5" thickBot="1" x14ac:dyDescent="0.25">
      <c r="A43" s="362" t="s">
        <v>562</v>
      </c>
      <c r="B43" s="289" t="s">
        <v>895</v>
      </c>
      <c r="C43" s="261" t="str">
        <f>IF(SUM('J CAS'!C43,'J CAPS'!C43)=0,"",SUM('J CAS'!C43,'J CAPS'!C43))</f>
        <v/>
      </c>
      <c r="D43" s="421" t="str">
        <f t="shared" si="0"/>
        <v/>
      </c>
      <c r="E43" s="261" t="str">
        <f>IF(SUM('J CAS'!E43,'J CAPS'!E43)=0,"",SUM('J CAS'!E43,'J CAPS'!E43))</f>
        <v/>
      </c>
      <c r="F43" s="421" t="str">
        <f t="shared" si="1"/>
        <v/>
      </c>
      <c r="G43" s="261">
        <f>IF(SUM('J CAS'!G43,'J CAPS'!G43)=0,"",SUM('J CAS'!G43,'J CAPS'!G43))</f>
        <v>7</v>
      </c>
      <c r="H43" s="421">
        <f t="shared" si="2"/>
        <v>8.5995085995085995E-3</v>
      </c>
      <c r="I43" s="315">
        <v>54</v>
      </c>
    </row>
    <row r="44" spans="1:9" ht="13.5" thickBot="1" x14ac:dyDescent="0.25">
      <c r="A44" s="362" t="s">
        <v>562</v>
      </c>
      <c r="B44" s="340" t="s">
        <v>344</v>
      </c>
      <c r="C44" s="261" t="str">
        <f>IF(SUM('J CAS'!C44,'J CAPS'!C44)=0,"",SUM('J CAS'!C44,'J CAPS'!C44))</f>
        <v/>
      </c>
      <c r="D44" s="421" t="str">
        <f t="shared" si="0"/>
        <v/>
      </c>
      <c r="E44" s="261" t="str">
        <f>IF(SUM('J CAS'!E44,'J CAPS'!E44)=0,"",SUM('J CAS'!E44,'J CAPS'!E44))</f>
        <v/>
      </c>
      <c r="F44" s="421" t="str">
        <f t="shared" si="1"/>
        <v/>
      </c>
      <c r="G44" s="261" t="str">
        <f>IF(SUM('J CAS'!G44,'J CAPS'!G44)=0,"",SUM('J CAS'!G44,'J CAPS'!G44))</f>
        <v/>
      </c>
      <c r="H44" s="421" t="str">
        <f t="shared" si="2"/>
        <v/>
      </c>
      <c r="I44" s="316"/>
    </row>
    <row r="45" spans="1:9" x14ac:dyDescent="0.2">
      <c r="A45" s="362" t="s">
        <v>562</v>
      </c>
      <c r="B45" s="341" t="s">
        <v>803</v>
      </c>
      <c r="C45" s="604">
        <f>SUM(C6:C44)</f>
        <v>3</v>
      </c>
      <c r="D45" s="224">
        <f t="shared" ref="D45:H45" si="3">SUM(D6:D44)</f>
        <v>1</v>
      </c>
      <c r="E45" s="604">
        <f t="shared" si="3"/>
        <v>11</v>
      </c>
      <c r="F45" s="224">
        <f t="shared" si="3"/>
        <v>1</v>
      </c>
      <c r="G45" s="604">
        <f t="shared" si="3"/>
        <v>814</v>
      </c>
      <c r="H45" s="224">
        <f t="shared" si="3"/>
        <v>1</v>
      </c>
      <c r="I45" s="342"/>
    </row>
    <row r="46" spans="1:9" x14ac:dyDescent="0.2"/>
  </sheetData>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0"/>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85546875" style="372" customWidth="1"/>
    <col min="3" max="3" width="12.42578125" style="372" customWidth="1"/>
    <col min="4" max="4" width="14.7109375" style="372" customWidth="1"/>
    <col min="5" max="6" width="15.42578125" style="372" customWidth="1"/>
    <col min="7" max="7" width="9.42578125" style="372" customWidth="1"/>
    <col min="8" max="16384" width="9.140625" style="372"/>
  </cols>
  <sheetData>
    <row r="1" spans="1:15" ht="34.5" thickBot="1" x14ac:dyDescent="0.25">
      <c r="A1" s="945" t="s">
        <v>1057</v>
      </c>
      <c r="B1" s="945"/>
      <c r="C1" s="945"/>
      <c r="D1" s="945"/>
      <c r="E1" s="945"/>
      <c r="F1" s="945"/>
      <c r="G1" s="405" t="s">
        <v>1004</v>
      </c>
      <c r="H1" s="406" t="s">
        <v>1005</v>
      </c>
      <c r="I1" s="414" t="s">
        <v>987</v>
      </c>
      <c r="K1" s="410" t="s">
        <v>990</v>
      </c>
      <c r="L1" s="411" t="s">
        <v>991</v>
      </c>
      <c r="M1" s="412" t="s">
        <v>992</v>
      </c>
      <c r="N1" s="413" t="s">
        <v>1008</v>
      </c>
      <c r="O1" s="407" t="s">
        <v>1006</v>
      </c>
    </row>
    <row r="2" spans="1:15" x14ac:dyDescent="0.2"/>
    <row r="3" spans="1:15" ht="50.25" customHeight="1" x14ac:dyDescent="0.2">
      <c r="A3" s="426" t="s">
        <v>116</v>
      </c>
      <c r="B3" s="742" t="s">
        <v>1122</v>
      </c>
      <c r="C3" s="743"/>
      <c r="D3" s="743"/>
      <c r="E3" s="743"/>
      <c r="F3" s="743"/>
    </row>
    <row r="4" spans="1:15" x14ac:dyDescent="0.2">
      <c r="A4" s="426" t="s">
        <v>116</v>
      </c>
      <c r="B4" s="342"/>
      <c r="C4" s="744" t="s">
        <v>244</v>
      </c>
      <c r="D4" s="744"/>
      <c r="E4" s="744" t="s">
        <v>245</v>
      </c>
      <c r="F4" s="744"/>
      <c r="G4" s="437" t="s">
        <v>1058</v>
      </c>
      <c r="H4" s="437" t="s">
        <v>1059</v>
      </c>
      <c r="I4" s="437" t="s">
        <v>1060</v>
      </c>
    </row>
    <row r="5" spans="1:15" x14ac:dyDescent="0.2">
      <c r="A5" s="426" t="s">
        <v>116</v>
      </c>
      <c r="B5" s="370"/>
      <c r="C5" s="344" t="s">
        <v>246</v>
      </c>
      <c r="D5" s="344" t="s">
        <v>247</v>
      </c>
      <c r="E5" s="344" t="s">
        <v>246</v>
      </c>
      <c r="F5" s="344" t="s">
        <v>247</v>
      </c>
      <c r="G5" s="437"/>
      <c r="H5" s="437"/>
      <c r="I5" s="437"/>
    </row>
    <row r="6" spans="1:15" x14ac:dyDescent="0.2">
      <c r="A6" s="426" t="s">
        <v>116</v>
      </c>
      <c r="B6" s="341" t="s">
        <v>248</v>
      </c>
      <c r="C6" s="19"/>
      <c r="D6" s="19"/>
      <c r="E6" s="19"/>
      <c r="F6" s="19"/>
      <c r="G6" s="437"/>
      <c r="H6" s="437"/>
      <c r="I6" s="437"/>
    </row>
    <row r="7" spans="1:15" ht="25.5" x14ac:dyDescent="0.2">
      <c r="A7" s="426" t="s">
        <v>116</v>
      </c>
      <c r="B7" s="20" t="s">
        <v>249</v>
      </c>
      <c r="C7" s="101">
        <v>211</v>
      </c>
      <c r="D7" s="101">
        <v>346</v>
      </c>
      <c r="E7" s="101">
        <v>1</v>
      </c>
      <c r="F7" s="101">
        <v>0</v>
      </c>
      <c r="G7" s="438">
        <f>SUM(C7:D7)</f>
        <v>557</v>
      </c>
      <c r="H7" s="438">
        <f>SUM(E7:F7)</f>
        <v>1</v>
      </c>
      <c r="I7" s="438">
        <f>SUM(G7:H7)</f>
        <v>558</v>
      </c>
    </row>
    <row r="8" spans="1:15" x14ac:dyDescent="0.2">
      <c r="A8" s="426" t="s">
        <v>116</v>
      </c>
      <c r="B8" s="343" t="s">
        <v>250</v>
      </c>
      <c r="C8" s="101">
        <v>53</v>
      </c>
      <c r="D8" s="101">
        <v>42</v>
      </c>
      <c r="E8" s="101">
        <v>3</v>
      </c>
      <c r="F8" s="101">
        <v>1</v>
      </c>
      <c r="G8" s="438">
        <f t="shared" ref="G8:G17" si="0">SUM(C8:D8)</f>
        <v>95</v>
      </c>
      <c r="H8" s="438">
        <f t="shared" ref="H8:H17" si="1">SUM(E8:F8)</f>
        <v>4</v>
      </c>
      <c r="I8" s="438">
        <f t="shared" ref="I8:I17" si="2">SUM(G8:H8)</f>
        <v>99</v>
      </c>
    </row>
    <row r="9" spans="1:15" x14ac:dyDescent="0.2">
      <c r="A9" s="426" t="s">
        <v>116</v>
      </c>
      <c r="B9" s="343" t="s">
        <v>251</v>
      </c>
      <c r="C9" s="101">
        <v>666</v>
      </c>
      <c r="D9" s="101">
        <v>1038</v>
      </c>
      <c r="E9" s="101">
        <v>37</v>
      </c>
      <c r="F9" s="101">
        <v>32</v>
      </c>
      <c r="G9" s="438">
        <f t="shared" si="0"/>
        <v>1704</v>
      </c>
      <c r="H9" s="438">
        <f t="shared" si="1"/>
        <v>69</v>
      </c>
      <c r="I9" s="438">
        <f t="shared" si="2"/>
        <v>1773</v>
      </c>
    </row>
    <row r="10" spans="1:15" x14ac:dyDescent="0.2">
      <c r="A10" s="426" t="s">
        <v>116</v>
      </c>
      <c r="B10" s="21" t="s">
        <v>252</v>
      </c>
      <c r="C10" s="102">
        <f>SUM(C7:C9)</f>
        <v>930</v>
      </c>
      <c r="D10" s="102">
        <f>SUM(D7:D9)</f>
        <v>1426</v>
      </c>
      <c r="E10" s="102">
        <f>SUM(E7:E9)</f>
        <v>41</v>
      </c>
      <c r="F10" s="102">
        <f>SUM(F7:F9)</f>
        <v>33</v>
      </c>
      <c r="G10" s="438">
        <f t="shared" si="0"/>
        <v>2356</v>
      </c>
      <c r="H10" s="438">
        <f t="shared" si="1"/>
        <v>74</v>
      </c>
      <c r="I10" s="438">
        <f t="shared" si="2"/>
        <v>2430</v>
      </c>
    </row>
    <row r="11" spans="1:15" ht="25.5" x14ac:dyDescent="0.2">
      <c r="A11" s="426" t="s">
        <v>116</v>
      </c>
      <c r="B11" s="20" t="s">
        <v>397</v>
      </c>
      <c r="C11" s="101">
        <v>21</v>
      </c>
      <c r="D11" s="101">
        <v>55</v>
      </c>
      <c r="E11" s="101">
        <v>10</v>
      </c>
      <c r="F11" s="101">
        <v>32</v>
      </c>
      <c r="G11" s="438">
        <f t="shared" si="0"/>
        <v>76</v>
      </c>
      <c r="H11" s="438">
        <f t="shared" si="1"/>
        <v>42</v>
      </c>
      <c r="I11" s="438">
        <f t="shared" si="2"/>
        <v>118</v>
      </c>
    </row>
    <row r="12" spans="1:15" x14ac:dyDescent="0.2">
      <c r="A12" s="426" t="s">
        <v>116</v>
      </c>
      <c r="B12" s="21" t="s">
        <v>398</v>
      </c>
      <c r="C12" s="102">
        <f>SUM(C10:C11)</f>
        <v>951</v>
      </c>
      <c r="D12" s="102">
        <f>SUM(D10:D11)</f>
        <v>1481</v>
      </c>
      <c r="E12" s="102">
        <f>SUM(E10:E11)</f>
        <v>51</v>
      </c>
      <c r="F12" s="102">
        <f>SUM(F10:F11)</f>
        <v>65</v>
      </c>
      <c r="G12" s="438">
        <f t="shared" si="0"/>
        <v>2432</v>
      </c>
      <c r="H12" s="438">
        <f t="shared" si="1"/>
        <v>116</v>
      </c>
      <c r="I12" s="438">
        <f t="shared" si="2"/>
        <v>2548</v>
      </c>
    </row>
    <row r="13" spans="1:15" x14ac:dyDescent="0.2">
      <c r="A13" s="426" t="s">
        <v>116</v>
      </c>
      <c r="B13" s="341" t="s">
        <v>764</v>
      </c>
      <c r="C13" s="103"/>
      <c r="D13" s="103"/>
      <c r="E13" s="103"/>
      <c r="F13" s="103"/>
      <c r="G13" s="438">
        <f t="shared" si="0"/>
        <v>0</v>
      </c>
      <c r="H13" s="438">
        <f t="shared" si="1"/>
        <v>0</v>
      </c>
      <c r="I13" s="438">
        <f t="shared" si="2"/>
        <v>0</v>
      </c>
    </row>
    <row r="14" spans="1:15" x14ac:dyDescent="0.2">
      <c r="A14" s="439" t="s">
        <v>116</v>
      </c>
      <c r="B14" s="441" t="s">
        <v>765</v>
      </c>
      <c r="C14" s="442"/>
      <c r="D14" s="442"/>
      <c r="E14" s="442"/>
      <c r="F14" s="442"/>
      <c r="G14" s="438">
        <f t="shared" si="0"/>
        <v>0</v>
      </c>
      <c r="H14" s="438">
        <f t="shared" si="1"/>
        <v>0</v>
      </c>
      <c r="I14" s="438">
        <f t="shared" si="2"/>
        <v>0</v>
      </c>
    </row>
    <row r="15" spans="1:15" x14ac:dyDescent="0.2">
      <c r="A15" s="439" t="s">
        <v>116</v>
      </c>
      <c r="B15" s="441" t="s">
        <v>251</v>
      </c>
      <c r="C15" s="442"/>
      <c r="D15" s="442"/>
      <c r="E15" s="442"/>
      <c r="F15" s="442"/>
      <c r="G15" s="438">
        <f t="shared" si="0"/>
        <v>0</v>
      </c>
      <c r="H15" s="438">
        <f t="shared" si="1"/>
        <v>0</v>
      </c>
      <c r="I15" s="438">
        <f t="shared" si="2"/>
        <v>0</v>
      </c>
    </row>
    <row r="16" spans="1:15" ht="25.5" x14ac:dyDescent="0.2">
      <c r="A16" s="439" t="s">
        <v>116</v>
      </c>
      <c r="B16" s="443" t="s">
        <v>766</v>
      </c>
      <c r="C16" s="442"/>
      <c r="D16" s="442"/>
      <c r="E16" s="442"/>
      <c r="F16" s="442"/>
      <c r="G16" s="438">
        <f t="shared" si="0"/>
        <v>0</v>
      </c>
      <c r="H16" s="438">
        <f t="shared" si="1"/>
        <v>0</v>
      </c>
      <c r="I16" s="438">
        <f t="shared" si="2"/>
        <v>0</v>
      </c>
    </row>
    <row r="17" spans="1:9" x14ac:dyDescent="0.2">
      <c r="A17" s="439" t="s">
        <v>116</v>
      </c>
      <c r="B17" s="444" t="s">
        <v>767</v>
      </c>
      <c r="C17" s="445">
        <f>SUM(C14:C16)</f>
        <v>0</v>
      </c>
      <c r="D17" s="445">
        <f>SUM(D14:D16)</f>
        <v>0</v>
      </c>
      <c r="E17" s="445">
        <f>SUM(E14:E16)</f>
        <v>0</v>
      </c>
      <c r="F17" s="445">
        <f>SUM(F14:F16)</f>
        <v>0</v>
      </c>
      <c r="G17" s="438">
        <f t="shared" si="0"/>
        <v>0</v>
      </c>
      <c r="H17" s="438">
        <f t="shared" si="1"/>
        <v>0</v>
      </c>
      <c r="I17" s="438">
        <f t="shared" si="2"/>
        <v>0</v>
      </c>
    </row>
    <row r="18" spans="1:9" x14ac:dyDescent="0.2">
      <c r="A18" s="426" t="s">
        <v>116</v>
      </c>
      <c r="B18" s="730" t="s">
        <v>768</v>
      </c>
      <c r="C18" s="730"/>
      <c r="D18" s="730"/>
      <c r="E18" s="730"/>
      <c r="F18" s="111">
        <f>I12</f>
        <v>2548</v>
      </c>
    </row>
    <row r="19" spans="1:9" x14ac:dyDescent="0.2">
      <c r="A19" s="439" t="s">
        <v>116</v>
      </c>
      <c r="B19" s="944" t="s">
        <v>543</v>
      </c>
      <c r="C19" s="944"/>
      <c r="D19" s="944"/>
      <c r="E19" s="944"/>
      <c r="F19" s="440">
        <f>SUM(C17:F17)</f>
        <v>0</v>
      </c>
    </row>
    <row r="20" spans="1:9" x14ac:dyDescent="0.2">
      <c r="A20" s="426" t="s">
        <v>116</v>
      </c>
      <c r="B20" s="746" t="s">
        <v>769</v>
      </c>
      <c r="C20" s="746"/>
      <c r="D20" s="746"/>
      <c r="E20" s="746"/>
      <c r="F20" s="113">
        <f>SUM(F18:F19)</f>
        <v>2548</v>
      </c>
    </row>
    <row r="21" spans="1:9" x14ac:dyDescent="0.2">
      <c r="A21" s="429"/>
      <c r="B21" s="437" t="s">
        <v>1061</v>
      </c>
      <c r="C21" s="437"/>
      <c r="D21" s="437"/>
      <c r="E21" s="437"/>
      <c r="F21" s="437">
        <v>21</v>
      </c>
    </row>
    <row r="22" spans="1:9" ht="91.5" customHeight="1" x14ac:dyDescent="0.2">
      <c r="A22" s="426" t="s">
        <v>117</v>
      </c>
      <c r="B22" s="742" t="s">
        <v>1123</v>
      </c>
      <c r="C22" s="747"/>
      <c r="D22" s="747"/>
      <c r="E22" s="747"/>
      <c r="F22" s="747"/>
    </row>
    <row r="23" spans="1:9" ht="78.75" x14ac:dyDescent="0.2">
      <c r="A23" s="426" t="s">
        <v>117</v>
      </c>
      <c r="B23" s="748"/>
      <c r="C23" s="748"/>
      <c r="D23" s="144" t="s">
        <v>770</v>
      </c>
      <c r="E23" s="144" t="s">
        <v>391</v>
      </c>
      <c r="F23" s="455" t="s">
        <v>115</v>
      </c>
      <c r="G23" s="452" t="s">
        <v>770</v>
      </c>
      <c r="H23" s="453" t="s">
        <v>391</v>
      </c>
      <c r="I23" s="453" t="s">
        <v>115</v>
      </c>
    </row>
    <row r="24" spans="1:9" x14ac:dyDescent="0.2">
      <c r="A24" s="426" t="s">
        <v>117</v>
      </c>
      <c r="B24" s="749" t="s">
        <v>771</v>
      </c>
      <c r="C24" s="749"/>
      <c r="D24" s="106">
        <v>0</v>
      </c>
      <c r="E24" s="106">
        <v>9</v>
      </c>
      <c r="F24" s="456">
        <v>9</v>
      </c>
      <c r="G24" s="454">
        <f t="shared" ref="G24:G33" si="3">D24/$D$33</f>
        <v>0</v>
      </c>
      <c r="H24" s="454">
        <f t="shared" ref="H24:H33" si="4">E24/$E$33</f>
        <v>3.7037037037037038E-3</v>
      </c>
      <c r="I24" s="454">
        <f t="shared" ref="I24:I33" si="5">F24/$F$33</f>
        <v>3.5321821036106752E-3</v>
      </c>
    </row>
    <row r="25" spans="1:9" x14ac:dyDescent="0.2">
      <c r="A25" s="426" t="s">
        <v>117</v>
      </c>
      <c r="B25" s="750" t="s">
        <v>929</v>
      </c>
      <c r="C25" s="751"/>
      <c r="D25" s="106">
        <v>21</v>
      </c>
      <c r="E25" s="106">
        <v>113</v>
      </c>
      <c r="F25" s="456">
        <v>118</v>
      </c>
      <c r="G25" s="454">
        <f t="shared" si="3"/>
        <v>3.7701974865350089E-2</v>
      </c>
      <c r="H25" s="454">
        <f t="shared" si="4"/>
        <v>4.6502057613168724E-2</v>
      </c>
      <c r="I25" s="454">
        <f t="shared" si="5"/>
        <v>4.6310832025117737E-2</v>
      </c>
    </row>
    <row r="26" spans="1:9" x14ac:dyDescent="0.2">
      <c r="A26" s="426" t="s">
        <v>117</v>
      </c>
      <c r="B26" s="745" t="s">
        <v>0</v>
      </c>
      <c r="C26" s="745"/>
      <c r="D26" s="106">
        <v>15</v>
      </c>
      <c r="E26" s="106">
        <v>69</v>
      </c>
      <c r="F26" s="456">
        <v>70</v>
      </c>
      <c r="G26" s="454">
        <f t="shared" si="3"/>
        <v>2.6929982046678635E-2</v>
      </c>
      <c r="H26" s="454">
        <f t="shared" si="4"/>
        <v>2.8395061728395062E-2</v>
      </c>
      <c r="I26" s="454">
        <f t="shared" si="5"/>
        <v>2.7472527472527472E-2</v>
      </c>
    </row>
    <row r="27" spans="1:9" x14ac:dyDescent="0.2">
      <c r="A27" s="426" t="s">
        <v>117</v>
      </c>
      <c r="B27" s="752" t="s">
        <v>99</v>
      </c>
      <c r="C27" s="751"/>
      <c r="D27" s="106">
        <v>334</v>
      </c>
      <c r="E27" s="106">
        <v>1845</v>
      </c>
      <c r="F27" s="456">
        <v>1915</v>
      </c>
      <c r="G27" s="454">
        <f t="shared" si="3"/>
        <v>0.59964093357271098</v>
      </c>
      <c r="H27" s="454">
        <f t="shared" si="4"/>
        <v>0.7592592592592593</v>
      </c>
      <c r="I27" s="454">
        <f t="shared" si="5"/>
        <v>0.75156985871271587</v>
      </c>
    </row>
    <row r="28" spans="1:9" ht="15" customHeight="1" x14ac:dyDescent="0.2">
      <c r="A28" s="426" t="s">
        <v>117</v>
      </c>
      <c r="B28" s="745" t="s">
        <v>1</v>
      </c>
      <c r="C28" s="745"/>
      <c r="D28" s="106">
        <v>3</v>
      </c>
      <c r="E28" s="106">
        <v>5</v>
      </c>
      <c r="F28" s="456">
        <v>6</v>
      </c>
      <c r="G28" s="454">
        <f t="shared" si="3"/>
        <v>5.3859964093357273E-3</v>
      </c>
      <c r="H28" s="454">
        <f t="shared" si="4"/>
        <v>2.05761316872428E-3</v>
      </c>
      <c r="I28" s="454">
        <f t="shared" si="5"/>
        <v>2.3547880690737832E-3</v>
      </c>
    </row>
    <row r="29" spans="1:9" x14ac:dyDescent="0.2">
      <c r="A29" s="426" t="s">
        <v>117</v>
      </c>
      <c r="B29" s="745" t="s">
        <v>2</v>
      </c>
      <c r="C29" s="745"/>
      <c r="D29" s="106">
        <v>17</v>
      </c>
      <c r="E29" s="106">
        <v>72</v>
      </c>
      <c r="F29" s="456">
        <v>76</v>
      </c>
      <c r="G29" s="454">
        <f t="shared" si="3"/>
        <v>3.052064631956912E-2</v>
      </c>
      <c r="H29" s="454">
        <f t="shared" si="4"/>
        <v>2.9629629629629631E-2</v>
      </c>
      <c r="I29" s="454">
        <f t="shared" si="5"/>
        <v>2.9827315541601257E-2</v>
      </c>
    </row>
    <row r="30" spans="1:9" ht="26.25" customHeight="1" x14ac:dyDescent="0.2">
      <c r="A30" s="426" t="s">
        <v>117</v>
      </c>
      <c r="B30" s="753" t="s">
        <v>3</v>
      </c>
      <c r="C30" s="754"/>
      <c r="D30" s="458">
        <v>4</v>
      </c>
      <c r="E30" s="106">
        <v>6</v>
      </c>
      <c r="F30" s="456">
        <v>6</v>
      </c>
      <c r="G30" s="454">
        <f>D31/$D$33</f>
        <v>3.7701974865350089E-2</v>
      </c>
      <c r="H30" s="454">
        <f t="shared" si="4"/>
        <v>2.4691358024691358E-3</v>
      </c>
      <c r="I30" s="454">
        <f t="shared" si="5"/>
        <v>2.3547880690737832E-3</v>
      </c>
    </row>
    <row r="31" spans="1:9" x14ac:dyDescent="0.2">
      <c r="A31" s="426" t="s">
        <v>117</v>
      </c>
      <c r="B31" s="745" t="s">
        <v>4</v>
      </c>
      <c r="C31" s="745"/>
      <c r="D31" s="106">
        <v>21</v>
      </c>
      <c r="E31" s="106">
        <v>65</v>
      </c>
      <c r="F31" s="456">
        <v>67</v>
      </c>
      <c r="G31" s="454">
        <f>D32/$D$33</f>
        <v>0.25493716337522443</v>
      </c>
      <c r="H31" s="454">
        <f t="shared" si="4"/>
        <v>2.6748971193415638E-2</v>
      </c>
      <c r="I31" s="454">
        <f t="shared" si="5"/>
        <v>2.629513343799058E-2</v>
      </c>
    </row>
    <row r="32" spans="1:9" x14ac:dyDescent="0.2">
      <c r="A32" s="426" t="s">
        <v>117</v>
      </c>
      <c r="B32" s="745" t="s">
        <v>5</v>
      </c>
      <c r="C32" s="745"/>
      <c r="D32" s="106">
        <v>142</v>
      </c>
      <c r="E32" s="106">
        <v>246</v>
      </c>
      <c r="F32" s="456">
        <v>281</v>
      </c>
      <c r="G32" s="454">
        <f>$D$32/$D$33</f>
        <v>0.25493716337522443</v>
      </c>
      <c r="H32" s="454">
        <f t="shared" si="4"/>
        <v>0.10123456790123457</v>
      </c>
      <c r="I32" s="454">
        <f t="shared" si="5"/>
        <v>0.11028257456828885</v>
      </c>
    </row>
    <row r="33" spans="1:9" x14ac:dyDescent="0.2">
      <c r="A33" s="426" t="s">
        <v>117</v>
      </c>
      <c r="B33" s="758" t="s">
        <v>100</v>
      </c>
      <c r="C33" s="758"/>
      <c r="D33" s="107">
        <f>SUM(D24:D32)</f>
        <v>557</v>
      </c>
      <c r="E33" s="107">
        <f>SUM(E24:E32)</f>
        <v>2430</v>
      </c>
      <c r="F33" s="457">
        <f>SUM(F24:F32)</f>
        <v>2548</v>
      </c>
      <c r="G33" s="454">
        <f t="shared" si="3"/>
        <v>1</v>
      </c>
      <c r="H33" s="454">
        <f t="shared" si="4"/>
        <v>1</v>
      </c>
      <c r="I33" s="454">
        <f t="shared" si="5"/>
        <v>1</v>
      </c>
    </row>
    <row r="34" spans="1:9" x14ac:dyDescent="0.2"/>
    <row r="35" spans="1:9" ht="15.75" x14ac:dyDescent="0.25">
      <c r="A35" s="701"/>
      <c r="B35" s="24" t="s">
        <v>101</v>
      </c>
      <c r="C35" s="702"/>
    </row>
    <row r="36" spans="1:9" x14ac:dyDescent="0.2">
      <c r="A36" s="703" t="s">
        <v>118</v>
      </c>
      <c r="B36" s="3" t="s">
        <v>1124</v>
      </c>
      <c r="C36" s="702"/>
      <c r="F36" s="25"/>
    </row>
    <row r="37" spans="1:9" x14ac:dyDescent="0.2">
      <c r="A37" s="703" t="s">
        <v>118</v>
      </c>
      <c r="B37" s="481" t="s">
        <v>102</v>
      </c>
      <c r="C37" s="108">
        <v>0</v>
      </c>
      <c r="F37" s="25"/>
    </row>
    <row r="38" spans="1:9" x14ac:dyDescent="0.2">
      <c r="A38" s="703" t="s">
        <v>118</v>
      </c>
      <c r="B38" s="481" t="s">
        <v>103</v>
      </c>
      <c r="C38" s="108">
        <v>2</v>
      </c>
      <c r="F38" s="25"/>
    </row>
    <row r="39" spans="1:9" x14ac:dyDescent="0.2">
      <c r="A39" s="703" t="s">
        <v>118</v>
      </c>
      <c r="B39" s="481" t="s">
        <v>104</v>
      </c>
      <c r="C39" s="108">
        <v>584</v>
      </c>
      <c r="F39" s="25"/>
    </row>
    <row r="40" spans="1:9" x14ac:dyDescent="0.2">
      <c r="A40" s="703" t="s">
        <v>118</v>
      </c>
      <c r="B40" s="481" t="s">
        <v>685</v>
      </c>
      <c r="C40" s="108">
        <v>0</v>
      </c>
      <c r="F40" s="25"/>
    </row>
    <row r="41" spans="1:9" x14ac:dyDescent="0.2">
      <c r="A41" s="703" t="s">
        <v>118</v>
      </c>
      <c r="B41" s="481" t="s">
        <v>105</v>
      </c>
      <c r="C41" s="108">
        <v>0</v>
      </c>
      <c r="F41" s="25"/>
    </row>
    <row r="42" spans="1:9" x14ac:dyDescent="0.2">
      <c r="A42" s="703" t="s">
        <v>118</v>
      </c>
      <c r="B42" s="481" t="s">
        <v>106</v>
      </c>
      <c r="C42" s="108">
        <v>0</v>
      </c>
      <c r="F42" s="25"/>
    </row>
    <row r="43" spans="1:9" ht="25.5" x14ac:dyDescent="0.2">
      <c r="A43" s="703" t="s">
        <v>118</v>
      </c>
      <c r="B43" s="705" t="s">
        <v>544</v>
      </c>
      <c r="C43" s="108">
        <v>0</v>
      </c>
      <c r="F43" s="25"/>
    </row>
    <row r="44" spans="1:9" ht="25.5" x14ac:dyDescent="0.2">
      <c r="A44" s="703" t="s">
        <v>118</v>
      </c>
      <c r="B44" s="705" t="s">
        <v>545</v>
      </c>
      <c r="C44" s="108">
        <v>0</v>
      </c>
      <c r="F44" s="25"/>
    </row>
    <row r="45" spans="1:9" x14ac:dyDescent="0.2">
      <c r="A45" s="703" t="s">
        <v>118</v>
      </c>
      <c r="B45" s="706" t="s">
        <v>546</v>
      </c>
      <c r="C45" s="108">
        <v>0</v>
      </c>
      <c r="F45" s="25"/>
    </row>
    <row r="46" spans="1:9" x14ac:dyDescent="0.2"/>
    <row r="47" spans="1:9" ht="15.75" x14ac:dyDescent="0.2">
      <c r="A47" s="429"/>
      <c r="B47" s="26" t="s">
        <v>107</v>
      </c>
      <c r="C47" s="339"/>
      <c r="D47" s="339"/>
      <c r="E47" s="339"/>
      <c r="F47" s="339"/>
    </row>
    <row r="48" spans="1:9" ht="54.75" customHeight="1" x14ac:dyDescent="0.2">
      <c r="A48" s="429"/>
      <c r="B48" s="759" t="s">
        <v>955</v>
      </c>
      <c r="C48" s="759"/>
      <c r="D48" s="759"/>
      <c r="E48" s="759"/>
      <c r="F48" s="759"/>
    </row>
    <row r="49" spans="1:6" x14ac:dyDescent="0.2">
      <c r="A49" s="430"/>
      <c r="B49" s="339"/>
      <c r="C49" s="339"/>
      <c r="D49" s="339"/>
      <c r="E49" s="339"/>
      <c r="F49" s="339"/>
    </row>
    <row r="50" spans="1:6" x14ac:dyDescent="0.2">
      <c r="A50" s="429"/>
      <c r="B50" s="760" t="s">
        <v>367</v>
      </c>
      <c r="C50" s="761"/>
      <c r="D50" s="337"/>
      <c r="E50" s="337"/>
      <c r="F50" s="337"/>
    </row>
    <row r="51" spans="1:6" x14ac:dyDescent="0.2">
      <c r="A51" s="431"/>
      <c r="B51" s="212"/>
      <c r="C51" s="212"/>
      <c r="D51" s="212"/>
      <c r="E51" s="212"/>
      <c r="F51" s="212"/>
    </row>
    <row r="52" spans="1:6" ht="42.75" customHeight="1" x14ac:dyDescent="0.2">
      <c r="A52" s="431"/>
      <c r="B52" s="762" t="s">
        <v>1125</v>
      </c>
      <c r="C52" s="763"/>
      <c r="D52" s="763"/>
      <c r="E52" s="763"/>
      <c r="F52" s="212"/>
    </row>
    <row r="53" spans="1:6" x14ac:dyDescent="0.2">
      <c r="A53" s="431"/>
      <c r="B53" s="338"/>
      <c r="C53" s="338"/>
      <c r="D53" s="338"/>
      <c r="E53" s="338"/>
      <c r="F53" s="212"/>
    </row>
    <row r="54" spans="1:6" x14ac:dyDescent="0.2">
      <c r="A54" s="431"/>
      <c r="B54" s="214" t="s">
        <v>1126</v>
      </c>
      <c r="C54" s="338"/>
      <c r="D54" s="338"/>
      <c r="E54" s="338"/>
      <c r="F54" s="212"/>
    </row>
    <row r="55" spans="1:6" s="213" customFormat="1" ht="48" customHeight="1" x14ac:dyDescent="0.2">
      <c r="A55" s="429"/>
      <c r="B55" s="762" t="s">
        <v>1127</v>
      </c>
      <c r="C55" s="759"/>
      <c r="D55" s="759"/>
      <c r="E55" s="759"/>
      <c r="F55" s="759"/>
    </row>
    <row r="56" spans="1:6" s="213" customFormat="1" ht="38.25" customHeight="1" x14ac:dyDescent="0.2">
      <c r="A56" s="426" t="s">
        <v>119</v>
      </c>
      <c r="B56" s="764" t="s">
        <v>1128</v>
      </c>
      <c r="C56" s="765"/>
      <c r="D56" s="765"/>
      <c r="E56" s="766"/>
      <c r="F56" s="106">
        <v>559</v>
      </c>
    </row>
    <row r="57" spans="1:6" s="213" customFormat="1" ht="65.25" customHeight="1" x14ac:dyDescent="0.2">
      <c r="A57" s="426" t="s">
        <v>120</v>
      </c>
      <c r="B57" s="767" t="s">
        <v>1129</v>
      </c>
      <c r="C57" s="768"/>
      <c r="D57" s="768"/>
      <c r="E57" s="769"/>
      <c r="F57" s="106">
        <v>0</v>
      </c>
    </row>
    <row r="58" spans="1:6" s="213" customFormat="1" ht="35.25" customHeight="1" x14ac:dyDescent="0.2">
      <c r="A58" s="426" t="s">
        <v>121</v>
      </c>
      <c r="B58" s="734" t="s">
        <v>1130</v>
      </c>
      <c r="C58" s="756"/>
      <c r="D58" s="756"/>
      <c r="E58" s="757"/>
      <c r="F58" s="106">
        <f>F56-F57</f>
        <v>559</v>
      </c>
    </row>
    <row r="59" spans="1:6" ht="36" customHeight="1" x14ac:dyDescent="0.2">
      <c r="A59" s="426" t="s">
        <v>122</v>
      </c>
      <c r="B59" s="734" t="s">
        <v>1131</v>
      </c>
      <c r="C59" s="756"/>
      <c r="D59" s="756"/>
      <c r="E59" s="757"/>
      <c r="F59" s="106">
        <v>371</v>
      </c>
    </row>
    <row r="60" spans="1:6" ht="35.25" customHeight="1" x14ac:dyDescent="0.2">
      <c r="A60" s="426" t="s">
        <v>123</v>
      </c>
      <c r="B60" s="734" t="s">
        <v>1132</v>
      </c>
      <c r="C60" s="756"/>
      <c r="D60" s="756"/>
      <c r="E60" s="757"/>
      <c r="F60" s="106">
        <v>39</v>
      </c>
    </row>
    <row r="61" spans="1:6" ht="38.25" customHeight="1" x14ac:dyDescent="0.2">
      <c r="A61" s="426" t="s">
        <v>124</v>
      </c>
      <c r="B61" s="767" t="s">
        <v>1133</v>
      </c>
      <c r="C61" s="768"/>
      <c r="D61" s="768"/>
      <c r="E61" s="769"/>
      <c r="F61" s="106">
        <v>5</v>
      </c>
    </row>
    <row r="62" spans="1:6" ht="26.25" customHeight="1" x14ac:dyDescent="0.2">
      <c r="A62" s="426" t="s">
        <v>125</v>
      </c>
      <c r="B62" s="755" t="s">
        <v>368</v>
      </c>
      <c r="C62" s="756"/>
      <c r="D62" s="756"/>
      <c r="E62" s="757"/>
      <c r="F62" s="106">
        <f>SUM(F59:F61)</f>
        <v>415</v>
      </c>
    </row>
    <row r="63" spans="1:6" ht="25.5" customHeight="1" x14ac:dyDescent="0.2">
      <c r="A63" s="426" t="s">
        <v>649</v>
      </c>
      <c r="B63" s="734" t="s">
        <v>1134</v>
      </c>
      <c r="C63" s="756"/>
      <c r="D63" s="756"/>
      <c r="E63" s="757"/>
      <c r="F63" s="109">
        <f>F62/F58</f>
        <v>0.74239713774597493</v>
      </c>
    </row>
    <row r="64" spans="1:6" ht="27.75" customHeight="1" x14ac:dyDescent="0.2">
      <c r="A64" s="431"/>
      <c r="B64" s="338"/>
      <c r="C64" s="338"/>
      <c r="D64" s="338"/>
      <c r="E64" s="338"/>
      <c r="F64" s="212"/>
    </row>
    <row r="65" spans="1:6" ht="30.75" customHeight="1" x14ac:dyDescent="0.2">
      <c r="A65" s="432"/>
      <c r="B65" s="215" t="s">
        <v>956</v>
      </c>
      <c r="C65" s="212"/>
      <c r="D65" s="212"/>
      <c r="E65" s="212"/>
      <c r="F65" s="212"/>
    </row>
    <row r="66" spans="1:6" ht="42" customHeight="1" x14ac:dyDescent="0.2">
      <c r="A66" s="429"/>
      <c r="B66" s="762" t="s">
        <v>957</v>
      </c>
      <c r="C66" s="759"/>
      <c r="D66" s="759"/>
      <c r="E66" s="759"/>
      <c r="F66" s="759"/>
    </row>
    <row r="67" spans="1:6" ht="37.5" customHeight="1" x14ac:dyDescent="0.2">
      <c r="A67" s="426" t="s">
        <v>119</v>
      </c>
      <c r="B67" s="764" t="s">
        <v>958</v>
      </c>
      <c r="C67" s="765"/>
      <c r="D67" s="765"/>
      <c r="E67" s="766"/>
      <c r="F67" s="106">
        <v>647</v>
      </c>
    </row>
    <row r="68" spans="1:6" s="213" customFormat="1" ht="57.75" customHeight="1" x14ac:dyDescent="0.2">
      <c r="A68" s="426" t="s">
        <v>120</v>
      </c>
      <c r="B68" s="767" t="s">
        <v>959</v>
      </c>
      <c r="C68" s="768"/>
      <c r="D68" s="768"/>
      <c r="E68" s="769"/>
      <c r="F68" s="106">
        <v>0</v>
      </c>
    </row>
    <row r="69" spans="1:6" s="213" customFormat="1" ht="31.5" customHeight="1" x14ac:dyDescent="0.2">
      <c r="A69" s="426" t="s">
        <v>121</v>
      </c>
      <c r="B69" s="734" t="s">
        <v>960</v>
      </c>
      <c r="C69" s="756"/>
      <c r="D69" s="756"/>
      <c r="E69" s="757"/>
      <c r="F69" s="106">
        <f>F67-F68</f>
        <v>647</v>
      </c>
    </row>
    <row r="70" spans="1:6" ht="39.75" customHeight="1" x14ac:dyDescent="0.2">
      <c r="A70" s="426" t="s">
        <v>122</v>
      </c>
      <c r="B70" s="734" t="s">
        <v>962</v>
      </c>
      <c r="C70" s="756"/>
      <c r="D70" s="756"/>
      <c r="E70" s="757"/>
      <c r="F70" s="106">
        <v>403</v>
      </c>
    </row>
    <row r="71" spans="1:6" ht="27" customHeight="1" x14ac:dyDescent="0.2">
      <c r="A71" s="426" t="s">
        <v>123</v>
      </c>
      <c r="B71" s="734" t="s">
        <v>963</v>
      </c>
      <c r="C71" s="756"/>
      <c r="D71" s="756"/>
      <c r="E71" s="757"/>
      <c r="F71" s="106">
        <v>56</v>
      </c>
    </row>
    <row r="72" spans="1:6" ht="41.25" customHeight="1" x14ac:dyDescent="0.2">
      <c r="A72" s="426" t="s">
        <v>124</v>
      </c>
      <c r="B72" s="767" t="s">
        <v>964</v>
      </c>
      <c r="C72" s="768"/>
      <c r="D72" s="768"/>
      <c r="E72" s="769"/>
      <c r="F72" s="106">
        <v>15</v>
      </c>
    </row>
    <row r="73" spans="1:6" ht="26.25" customHeight="1" x14ac:dyDescent="0.2">
      <c r="A73" s="426" t="s">
        <v>125</v>
      </c>
      <c r="B73" s="755" t="s">
        <v>368</v>
      </c>
      <c r="C73" s="756"/>
      <c r="D73" s="756"/>
      <c r="E73" s="757"/>
      <c r="F73" s="106">
        <f>SUM(F70:F72)</f>
        <v>474</v>
      </c>
    </row>
    <row r="74" spans="1:6" ht="25.5" customHeight="1" x14ac:dyDescent="0.2">
      <c r="A74" s="426" t="s">
        <v>649</v>
      </c>
      <c r="B74" s="734" t="s">
        <v>961</v>
      </c>
      <c r="C74" s="756"/>
      <c r="D74" s="756"/>
      <c r="E74" s="757"/>
      <c r="F74" s="109">
        <f>F73/F69</f>
        <v>0.73261205564142196</v>
      </c>
    </row>
    <row r="75" spans="1:6" ht="27.75" customHeight="1" x14ac:dyDescent="0.2">
      <c r="A75" s="429"/>
      <c r="F75" s="110"/>
    </row>
    <row r="76" spans="1:6" ht="24.75" customHeight="1" x14ac:dyDescent="0.2">
      <c r="A76" s="429"/>
    </row>
    <row r="77" spans="1:6" x14ac:dyDescent="0.2">
      <c r="A77" s="429"/>
      <c r="B77" s="3" t="s">
        <v>108</v>
      </c>
    </row>
    <row r="78" spans="1:6" ht="78.75" customHeight="1" x14ac:dyDescent="0.2">
      <c r="A78" s="429"/>
      <c r="B78" s="770" t="s">
        <v>1138</v>
      </c>
      <c r="C78" s="731"/>
      <c r="D78" s="731"/>
      <c r="E78" s="731"/>
      <c r="F78" s="731"/>
    </row>
    <row r="79" spans="1:6" ht="59.25" customHeight="1" x14ac:dyDescent="0.2">
      <c r="A79" s="426" t="s">
        <v>369</v>
      </c>
      <c r="B79" s="771" t="s">
        <v>1139</v>
      </c>
      <c r="C79" s="772"/>
      <c r="D79" s="772"/>
      <c r="E79" s="772"/>
      <c r="F79" s="221">
        <v>0.878</v>
      </c>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42">
    <mergeCell ref="B78:F78"/>
    <mergeCell ref="B79:E79"/>
    <mergeCell ref="B63:E63"/>
    <mergeCell ref="B66:F66"/>
    <mergeCell ref="B67:E67"/>
    <mergeCell ref="B68:E68"/>
    <mergeCell ref="B69:E69"/>
    <mergeCell ref="B70:E70"/>
    <mergeCell ref="B71:E71"/>
    <mergeCell ref="B72:E72"/>
    <mergeCell ref="B73:E73"/>
    <mergeCell ref="B74:E74"/>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0"/>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85546875" style="372" customWidth="1"/>
    <col min="3" max="3" width="12.42578125" style="372" customWidth="1"/>
    <col min="4" max="4" width="14.7109375" style="372" customWidth="1"/>
    <col min="5" max="6" width="15.42578125" style="372" customWidth="1"/>
    <col min="7" max="7" width="9.42578125" style="372" customWidth="1"/>
    <col min="8" max="16384" width="9.140625" style="372"/>
  </cols>
  <sheetData>
    <row r="1" spans="1:15" ht="34.5" thickBot="1" x14ac:dyDescent="0.25">
      <c r="A1" s="946" t="s">
        <v>1056</v>
      </c>
      <c r="B1" s="946"/>
      <c r="C1" s="946"/>
      <c r="D1" s="946"/>
      <c r="E1" s="946"/>
      <c r="F1" s="946"/>
      <c r="G1" s="405" t="s">
        <v>1004</v>
      </c>
      <c r="H1" s="406" t="s">
        <v>1005</v>
      </c>
      <c r="I1" s="414" t="s">
        <v>987</v>
      </c>
      <c r="J1" s="409" t="s">
        <v>989</v>
      </c>
      <c r="L1" s="411" t="s">
        <v>991</v>
      </c>
      <c r="M1" s="412" t="s">
        <v>992</v>
      </c>
      <c r="N1" s="413" t="s">
        <v>1008</v>
      </c>
      <c r="O1" s="407" t="s">
        <v>1006</v>
      </c>
    </row>
    <row r="2" spans="1:15" x14ac:dyDescent="0.2"/>
    <row r="3" spans="1:15" ht="50.25" customHeight="1" x14ac:dyDescent="0.2">
      <c r="A3" s="426" t="s">
        <v>116</v>
      </c>
      <c r="B3" s="742" t="s">
        <v>1122</v>
      </c>
      <c r="C3" s="743"/>
      <c r="D3" s="743"/>
      <c r="E3" s="743"/>
      <c r="F3" s="743"/>
    </row>
    <row r="4" spans="1:15" x14ac:dyDescent="0.2">
      <c r="A4" s="426" t="s">
        <v>116</v>
      </c>
      <c r="B4" s="342"/>
      <c r="C4" s="744" t="s">
        <v>244</v>
      </c>
      <c r="D4" s="744"/>
      <c r="E4" s="744" t="s">
        <v>245</v>
      </c>
      <c r="F4" s="744"/>
      <c r="G4" s="437" t="s">
        <v>1058</v>
      </c>
      <c r="H4" s="437" t="s">
        <v>1059</v>
      </c>
      <c r="I4" s="437" t="s">
        <v>1060</v>
      </c>
    </row>
    <row r="5" spans="1:15" x14ac:dyDescent="0.2">
      <c r="A5" s="426" t="s">
        <v>116</v>
      </c>
      <c r="B5" s="370"/>
      <c r="C5" s="344" t="s">
        <v>246</v>
      </c>
      <c r="D5" s="344" t="s">
        <v>247</v>
      </c>
      <c r="E5" s="344" t="s">
        <v>246</v>
      </c>
      <c r="F5" s="344" t="s">
        <v>247</v>
      </c>
      <c r="G5" s="436"/>
      <c r="H5" s="436"/>
      <c r="I5" s="436"/>
    </row>
    <row r="6" spans="1:15" x14ac:dyDescent="0.2">
      <c r="A6" s="426" t="s">
        <v>116</v>
      </c>
      <c r="B6" s="341" t="s">
        <v>248</v>
      </c>
      <c r="C6" s="19"/>
      <c r="D6" s="19"/>
      <c r="E6" s="19"/>
      <c r="F6" s="19"/>
      <c r="G6" s="436"/>
      <c r="H6" s="436"/>
      <c r="I6" s="436"/>
    </row>
    <row r="7" spans="1:15" ht="25.5" x14ac:dyDescent="0.2">
      <c r="A7" s="426" t="s">
        <v>116</v>
      </c>
      <c r="B7" s="20" t="s">
        <v>249</v>
      </c>
      <c r="C7" s="101">
        <v>0</v>
      </c>
      <c r="D7" s="101">
        <v>0</v>
      </c>
      <c r="E7" s="101">
        <v>4</v>
      </c>
      <c r="F7" s="101">
        <v>3</v>
      </c>
      <c r="G7" s="438">
        <f>SUM(C7:D7)</f>
        <v>0</v>
      </c>
      <c r="H7" s="438">
        <f>SUM(E7:F7)</f>
        <v>7</v>
      </c>
      <c r="I7" s="438">
        <f>SUM(C7:F7)</f>
        <v>7</v>
      </c>
    </row>
    <row r="8" spans="1:15" x14ac:dyDescent="0.2">
      <c r="A8" s="426" t="s">
        <v>116</v>
      </c>
      <c r="B8" s="343" t="s">
        <v>250</v>
      </c>
      <c r="C8" s="101">
        <v>1</v>
      </c>
      <c r="D8" s="101">
        <v>0</v>
      </c>
      <c r="E8" s="101">
        <v>9</v>
      </c>
      <c r="F8" s="101">
        <v>12</v>
      </c>
      <c r="G8" s="438">
        <f t="shared" ref="G8:G12" si="0">SUM(C8:D8)</f>
        <v>1</v>
      </c>
      <c r="H8" s="438">
        <f t="shared" ref="H8:H12" si="1">SUM(E8:F8)</f>
        <v>21</v>
      </c>
      <c r="I8" s="438">
        <f t="shared" ref="I8:I12" si="2">SUM(C8:F8)</f>
        <v>22</v>
      </c>
    </row>
    <row r="9" spans="1:15" x14ac:dyDescent="0.2">
      <c r="A9" s="426" t="s">
        <v>116</v>
      </c>
      <c r="B9" s="343" t="s">
        <v>251</v>
      </c>
      <c r="C9" s="101">
        <v>9</v>
      </c>
      <c r="D9" s="101">
        <v>12</v>
      </c>
      <c r="E9" s="101">
        <v>107</v>
      </c>
      <c r="F9" s="101">
        <v>259</v>
      </c>
      <c r="G9" s="438">
        <f t="shared" si="0"/>
        <v>21</v>
      </c>
      <c r="H9" s="438">
        <f t="shared" si="1"/>
        <v>366</v>
      </c>
      <c r="I9" s="438">
        <f t="shared" si="2"/>
        <v>387</v>
      </c>
    </row>
    <row r="10" spans="1:15" x14ac:dyDescent="0.2">
      <c r="A10" s="426" t="s">
        <v>116</v>
      </c>
      <c r="B10" s="21" t="s">
        <v>252</v>
      </c>
      <c r="C10" s="102">
        <v>10</v>
      </c>
      <c r="D10" s="102">
        <v>12</v>
      </c>
      <c r="E10" s="102">
        <v>120</v>
      </c>
      <c r="F10" s="102">
        <v>274</v>
      </c>
      <c r="G10" s="438">
        <f t="shared" si="0"/>
        <v>22</v>
      </c>
      <c r="H10" s="438">
        <f t="shared" si="1"/>
        <v>394</v>
      </c>
      <c r="I10" s="438">
        <f t="shared" si="2"/>
        <v>416</v>
      </c>
    </row>
    <row r="11" spans="1:15" ht="25.5" x14ac:dyDescent="0.2">
      <c r="A11" s="426" t="s">
        <v>116</v>
      </c>
      <c r="B11" s="20" t="s">
        <v>397</v>
      </c>
      <c r="C11" s="101">
        <v>0</v>
      </c>
      <c r="D11" s="101">
        <v>0</v>
      </c>
      <c r="E11" s="101">
        <v>0</v>
      </c>
      <c r="F11" s="101">
        <v>1</v>
      </c>
      <c r="G11" s="438">
        <f t="shared" si="0"/>
        <v>0</v>
      </c>
      <c r="H11" s="438">
        <f t="shared" si="1"/>
        <v>1</v>
      </c>
      <c r="I11" s="438">
        <f t="shared" si="2"/>
        <v>1</v>
      </c>
    </row>
    <row r="12" spans="1:15" x14ac:dyDescent="0.2">
      <c r="A12" s="426" t="s">
        <v>116</v>
      </c>
      <c r="B12" s="21" t="s">
        <v>398</v>
      </c>
      <c r="C12" s="102">
        <f>SUM(C10:C11)</f>
        <v>10</v>
      </c>
      <c r="D12" s="102">
        <f>SUM(D10:D11)</f>
        <v>12</v>
      </c>
      <c r="E12" s="102">
        <f>SUM(E10:E11)</f>
        <v>120</v>
      </c>
      <c r="F12" s="102">
        <f>SUM(F10:F11)</f>
        <v>275</v>
      </c>
      <c r="G12" s="438">
        <f t="shared" si="0"/>
        <v>22</v>
      </c>
      <c r="H12" s="438">
        <f t="shared" si="1"/>
        <v>395</v>
      </c>
      <c r="I12" s="438">
        <f t="shared" si="2"/>
        <v>417</v>
      </c>
    </row>
    <row r="13" spans="1:15" x14ac:dyDescent="0.2">
      <c r="A13" s="426" t="s">
        <v>116</v>
      </c>
      <c r="B13" s="341" t="s">
        <v>764</v>
      </c>
      <c r="C13" s="103"/>
      <c r="D13" s="103"/>
      <c r="E13" s="103"/>
      <c r="F13" s="103"/>
      <c r="G13" s="438"/>
      <c r="H13" s="438"/>
      <c r="I13" s="438"/>
    </row>
    <row r="14" spans="1:15" x14ac:dyDescent="0.2">
      <c r="A14" s="426" t="s">
        <v>116</v>
      </c>
      <c r="B14" s="441" t="s">
        <v>765</v>
      </c>
      <c r="C14" s="442"/>
      <c r="D14" s="442"/>
      <c r="E14" s="442"/>
      <c r="F14" s="442"/>
      <c r="G14" s="438">
        <f t="shared" ref="G14:G17" si="3">SUM(C14:D14)</f>
        <v>0</v>
      </c>
      <c r="H14" s="438">
        <f t="shared" ref="H14:H17" si="4">SUM(E14:F14)</f>
        <v>0</v>
      </c>
      <c r="I14" s="438">
        <f t="shared" ref="I14:I17" si="5">SUM(C14:F14)</f>
        <v>0</v>
      </c>
    </row>
    <row r="15" spans="1:15" x14ac:dyDescent="0.2">
      <c r="A15" s="426" t="s">
        <v>116</v>
      </c>
      <c r="B15" s="441" t="s">
        <v>251</v>
      </c>
      <c r="C15" s="442"/>
      <c r="D15" s="442"/>
      <c r="E15" s="442"/>
      <c r="F15" s="442"/>
      <c r="G15" s="438">
        <f t="shared" si="3"/>
        <v>0</v>
      </c>
      <c r="H15" s="438">
        <f t="shared" si="4"/>
        <v>0</v>
      </c>
      <c r="I15" s="438">
        <f t="shared" si="5"/>
        <v>0</v>
      </c>
    </row>
    <row r="16" spans="1:15" ht="25.5" x14ac:dyDescent="0.2">
      <c r="A16" s="426" t="s">
        <v>116</v>
      </c>
      <c r="B16" s="443" t="s">
        <v>766</v>
      </c>
      <c r="C16" s="442"/>
      <c r="D16" s="442"/>
      <c r="E16" s="442"/>
      <c r="F16" s="442"/>
      <c r="G16" s="438">
        <f t="shared" si="3"/>
        <v>0</v>
      </c>
      <c r="H16" s="438">
        <f t="shared" si="4"/>
        <v>0</v>
      </c>
      <c r="I16" s="438">
        <f t="shared" si="5"/>
        <v>0</v>
      </c>
    </row>
    <row r="17" spans="1:9" x14ac:dyDescent="0.2">
      <c r="A17" s="426" t="s">
        <v>116</v>
      </c>
      <c r="B17" s="444" t="s">
        <v>767</v>
      </c>
      <c r="C17" s="445">
        <f>SUM(C14:C16)</f>
        <v>0</v>
      </c>
      <c r="D17" s="445">
        <f>SUM(D14:D16)</f>
        <v>0</v>
      </c>
      <c r="E17" s="445">
        <f>SUM(E14:E16)</f>
        <v>0</v>
      </c>
      <c r="F17" s="445">
        <f>SUM(F14:F16)</f>
        <v>0</v>
      </c>
      <c r="G17" s="438">
        <f t="shared" si="3"/>
        <v>0</v>
      </c>
      <c r="H17" s="438">
        <f t="shared" si="4"/>
        <v>0</v>
      </c>
      <c r="I17" s="438">
        <f t="shared" si="5"/>
        <v>0</v>
      </c>
    </row>
    <row r="18" spans="1:9" x14ac:dyDescent="0.2">
      <c r="A18" s="426" t="s">
        <v>116</v>
      </c>
      <c r="B18" s="730" t="s">
        <v>768</v>
      </c>
      <c r="C18" s="730"/>
      <c r="D18" s="730"/>
      <c r="E18" s="730"/>
      <c r="F18" s="111">
        <f>SUM(C12:F12)</f>
        <v>417</v>
      </c>
    </row>
    <row r="19" spans="1:9" x14ac:dyDescent="0.2">
      <c r="A19" s="426" t="s">
        <v>116</v>
      </c>
      <c r="B19" s="944" t="s">
        <v>543</v>
      </c>
      <c r="C19" s="944"/>
      <c r="D19" s="944"/>
      <c r="E19" s="944"/>
      <c r="F19" s="440">
        <f>SUM(C17:F17)</f>
        <v>0</v>
      </c>
    </row>
    <row r="20" spans="1:9" x14ac:dyDescent="0.2">
      <c r="A20" s="426" t="s">
        <v>116</v>
      </c>
      <c r="B20" s="746" t="s">
        <v>769</v>
      </c>
      <c r="C20" s="746"/>
      <c r="D20" s="746"/>
      <c r="E20" s="746"/>
      <c r="F20" s="113">
        <f>SUM(F18:F19)</f>
        <v>417</v>
      </c>
    </row>
    <row r="21" spans="1:9" x14ac:dyDescent="0.2">
      <c r="A21" s="429"/>
    </row>
    <row r="22" spans="1:9" ht="91.5" customHeight="1" x14ac:dyDescent="0.2">
      <c r="A22" s="426" t="s">
        <v>117</v>
      </c>
      <c r="B22" s="742" t="s">
        <v>1123</v>
      </c>
      <c r="C22" s="747"/>
      <c r="D22" s="747"/>
      <c r="E22" s="747"/>
      <c r="F22" s="747"/>
    </row>
    <row r="23" spans="1:9" ht="78.75" x14ac:dyDescent="0.2">
      <c r="A23" s="426" t="s">
        <v>117</v>
      </c>
      <c r="B23" s="748"/>
      <c r="C23" s="748"/>
      <c r="D23" s="144" t="s">
        <v>770</v>
      </c>
      <c r="E23" s="144" t="s">
        <v>391</v>
      </c>
      <c r="F23" s="455" t="s">
        <v>115</v>
      </c>
      <c r="G23" s="452" t="s">
        <v>770</v>
      </c>
      <c r="H23" s="453" t="s">
        <v>391</v>
      </c>
      <c r="I23" s="453" t="s">
        <v>115</v>
      </c>
    </row>
    <row r="24" spans="1:9" x14ac:dyDescent="0.2">
      <c r="A24" s="426" t="s">
        <v>117</v>
      </c>
      <c r="B24" s="749" t="s">
        <v>771</v>
      </c>
      <c r="C24" s="749"/>
      <c r="D24" s="106"/>
      <c r="E24" s="106">
        <v>0</v>
      </c>
      <c r="F24" s="456"/>
      <c r="G24" s="454" t="e">
        <f t="shared" ref="G24:G33" si="6">D24/$D$33</f>
        <v>#DIV/0!</v>
      </c>
      <c r="H24" s="454">
        <f t="shared" ref="H24:H33" si="7">E24/$E$33</f>
        <v>0</v>
      </c>
      <c r="I24" s="454" t="e">
        <f t="shared" ref="I24:I33" si="8">F24/$F$33</f>
        <v>#DIV/0!</v>
      </c>
    </row>
    <row r="25" spans="1:9" x14ac:dyDescent="0.2">
      <c r="A25" s="426" t="s">
        <v>117</v>
      </c>
      <c r="B25" s="750" t="s">
        <v>929</v>
      </c>
      <c r="C25" s="751"/>
      <c r="D25" s="106"/>
      <c r="E25" s="106">
        <v>16</v>
      </c>
      <c r="F25" s="456"/>
      <c r="G25" s="454" t="e">
        <f t="shared" si="6"/>
        <v>#DIV/0!</v>
      </c>
      <c r="H25" s="454">
        <f t="shared" si="7"/>
        <v>3.8461538461538464E-2</v>
      </c>
      <c r="I25" s="454" t="e">
        <f t="shared" si="8"/>
        <v>#DIV/0!</v>
      </c>
    </row>
    <row r="26" spans="1:9" x14ac:dyDescent="0.2">
      <c r="A26" s="426" t="s">
        <v>117</v>
      </c>
      <c r="B26" s="745" t="s">
        <v>0</v>
      </c>
      <c r="C26" s="745"/>
      <c r="D26" s="106"/>
      <c r="E26" s="106">
        <v>50</v>
      </c>
      <c r="F26" s="456"/>
      <c r="G26" s="454" t="e">
        <f t="shared" si="6"/>
        <v>#DIV/0!</v>
      </c>
      <c r="H26" s="454">
        <f t="shared" si="7"/>
        <v>0.1201923076923077</v>
      </c>
      <c r="I26" s="454" t="e">
        <f t="shared" si="8"/>
        <v>#DIV/0!</v>
      </c>
    </row>
    <row r="27" spans="1:9" x14ac:dyDescent="0.2">
      <c r="A27" s="426" t="s">
        <v>117</v>
      </c>
      <c r="B27" s="752" t="s">
        <v>99</v>
      </c>
      <c r="C27" s="751"/>
      <c r="D27" s="106"/>
      <c r="E27" s="106">
        <v>202</v>
      </c>
      <c r="F27" s="456"/>
      <c r="G27" s="454" t="e">
        <f t="shared" si="6"/>
        <v>#DIV/0!</v>
      </c>
      <c r="H27" s="454">
        <f t="shared" si="7"/>
        <v>0.48557692307692307</v>
      </c>
      <c r="I27" s="454" t="e">
        <f t="shared" si="8"/>
        <v>#DIV/0!</v>
      </c>
    </row>
    <row r="28" spans="1:9" ht="15" customHeight="1" x14ac:dyDescent="0.2">
      <c r="A28" s="426" t="s">
        <v>117</v>
      </c>
      <c r="B28" s="745" t="s">
        <v>1</v>
      </c>
      <c r="C28" s="745"/>
      <c r="D28" s="106"/>
      <c r="E28" s="106">
        <v>2</v>
      </c>
      <c r="F28" s="456"/>
      <c r="G28" s="454" t="e">
        <f t="shared" si="6"/>
        <v>#DIV/0!</v>
      </c>
      <c r="H28" s="454">
        <f t="shared" si="7"/>
        <v>4.807692307692308E-3</v>
      </c>
      <c r="I28" s="454" t="e">
        <f t="shared" si="8"/>
        <v>#DIV/0!</v>
      </c>
    </row>
    <row r="29" spans="1:9" x14ac:dyDescent="0.2">
      <c r="A29" s="426" t="s">
        <v>117</v>
      </c>
      <c r="B29" s="745" t="s">
        <v>2</v>
      </c>
      <c r="C29" s="745"/>
      <c r="D29" s="106"/>
      <c r="E29" s="106">
        <v>7</v>
      </c>
      <c r="F29" s="456"/>
      <c r="G29" s="454" t="e">
        <f t="shared" si="6"/>
        <v>#DIV/0!</v>
      </c>
      <c r="H29" s="454">
        <f t="shared" si="7"/>
        <v>1.6826923076923076E-2</v>
      </c>
      <c r="I29" s="454" t="e">
        <f t="shared" si="8"/>
        <v>#DIV/0!</v>
      </c>
    </row>
    <row r="30" spans="1:9" ht="26.25" customHeight="1" x14ac:dyDescent="0.2">
      <c r="A30" s="426" t="s">
        <v>117</v>
      </c>
      <c r="B30" s="753" t="s">
        <v>3</v>
      </c>
      <c r="C30" s="754"/>
      <c r="D30" s="106"/>
      <c r="E30" s="106">
        <v>0</v>
      </c>
      <c r="F30" s="456"/>
      <c r="G30" s="454" t="e">
        <f t="shared" si="6"/>
        <v>#DIV/0!</v>
      </c>
      <c r="H30" s="454">
        <f t="shared" si="7"/>
        <v>0</v>
      </c>
      <c r="I30" s="454" t="e">
        <f t="shared" si="8"/>
        <v>#DIV/0!</v>
      </c>
    </row>
    <row r="31" spans="1:9" x14ac:dyDescent="0.2">
      <c r="A31" s="426" t="s">
        <v>117</v>
      </c>
      <c r="B31" s="745" t="s">
        <v>4</v>
      </c>
      <c r="C31" s="745"/>
      <c r="D31" s="106"/>
      <c r="E31" s="106">
        <v>11</v>
      </c>
      <c r="F31" s="456"/>
      <c r="G31" s="454" t="e">
        <f t="shared" si="6"/>
        <v>#DIV/0!</v>
      </c>
      <c r="H31" s="454">
        <f t="shared" si="7"/>
        <v>2.6442307692307692E-2</v>
      </c>
      <c r="I31" s="454" t="e">
        <f t="shared" si="8"/>
        <v>#DIV/0!</v>
      </c>
    </row>
    <row r="32" spans="1:9" x14ac:dyDescent="0.2">
      <c r="A32" s="426" t="s">
        <v>117</v>
      </c>
      <c r="B32" s="745" t="s">
        <v>5</v>
      </c>
      <c r="C32" s="745"/>
      <c r="D32" s="106"/>
      <c r="E32" s="106">
        <v>128</v>
      </c>
      <c r="F32" s="456"/>
      <c r="G32" s="454" t="e">
        <f t="shared" si="6"/>
        <v>#DIV/0!</v>
      </c>
      <c r="H32" s="454">
        <f t="shared" si="7"/>
        <v>0.30769230769230771</v>
      </c>
      <c r="I32" s="454" t="e">
        <f t="shared" si="8"/>
        <v>#DIV/0!</v>
      </c>
    </row>
    <row r="33" spans="1:9" x14ac:dyDescent="0.2">
      <c r="A33" s="426" t="s">
        <v>117</v>
      </c>
      <c r="B33" s="758" t="s">
        <v>100</v>
      </c>
      <c r="C33" s="758"/>
      <c r="D33" s="107">
        <f>SUM(D24:D32)</f>
        <v>0</v>
      </c>
      <c r="E33" s="107">
        <f>SUM(E24:E32)</f>
        <v>416</v>
      </c>
      <c r="F33" s="457">
        <f>SUM(F24:F32)</f>
        <v>0</v>
      </c>
      <c r="G33" s="454" t="e">
        <f t="shared" si="6"/>
        <v>#DIV/0!</v>
      </c>
      <c r="H33" s="454">
        <f t="shared" si="7"/>
        <v>1</v>
      </c>
      <c r="I33" s="454" t="e">
        <f t="shared" si="8"/>
        <v>#DIV/0!</v>
      </c>
    </row>
    <row r="34" spans="1:9" x14ac:dyDescent="0.2"/>
    <row r="35" spans="1:9" ht="15.75" x14ac:dyDescent="0.25">
      <c r="A35" s="701"/>
      <c r="B35" s="24" t="s">
        <v>101</v>
      </c>
      <c r="C35" s="702"/>
    </row>
    <row r="36" spans="1:9" x14ac:dyDescent="0.2">
      <c r="A36" s="703" t="s">
        <v>118</v>
      </c>
      <c r="B36" s="3" t="s">
        <v>1124</v>
      </c>
      <c r="C36" s="702"/>
      <c r="F36" s="25"/>
    </row>
    <row r="37" spans="1:9" x14ac:dyDescent="0.2">
      <c r="A37" s="703" t="s">
        <v>118</v>
      </c>
      <c r="B37" s="481" t="s">
        <v>102</v>
      </c>
      <c r="C37" s="108">
        <v>3</v>
      </c>
      <c r="F37" s="25"/>
    </row>
    <row r="38" spans="1:9" x14ac:dyDescent="0.2">
      <c r="A38" s="703" t="s">
        <v>118</v>
      </c>
      <c r="B38" s="481" t="s">
        <v>103</v>
      </c>
      <c r="C38" s="108">
        <v>9</v>
      </c>
      <c r="F38" s="25"/>
    </row>
    <row r="39" spans="1:9" x14ac:dyDescent="0.2">
      <c r="A39" s="703" t="s">
        <v>118</v>
      </c>
      <c r="B39" s="481" t="s">
        <v>104</v>
      </c>
      <c r="C39" s="108">
        <v>186</v>
      </c>
      <c r="F39" s="25"/>
    </row>
    <row r="40" spans="1:9" x14ac:dyDescent="0.2">
      <c r="A40" s="703" t="s">
        <v>118</v>
      </c>
      <c r="B40" s="481" t="s">
        <v>685</v>
      </c>
      <c r="C40" s="108">
        <v>0</v>
      </c>
      <c r="F40" s="25"/>
    </row>
    <row r="41" spans="1:9" x14ac:dyDescent="0.2">
      <c r="A41" s="703" t="s">
        <v>118</v>
      </c>
      <c r="B41" s="481" t="s">
        <v>105</v>
      </c>
      <c r="C41" s="108">
        <v>0</v>
      </c>
      <c r="F41" s="25"/>
    </row>
    <row r="42" spans="1:9" x14ac:dyDescent="0.2">
      <c r="A42" s="703" t="s">
        <v>118</v>
      </c>
      <c r="B42" s="481" t="s">
        <v>106</v>
      </c>
      <c r="C42" s="108">
        <v>0</v>
      </c>
      <c r="F42" s="25"/>
    </row>
    <row r="43" spans="1:9" ht="25.5" x14ac:dyDescent="0.2">
      <c r="A43" s="703" t="s">
        <v>118</v>
      </c>
      <c r="B43" s="705" t="s">
        <v>544</v>
      </c>
      <c r="C43" s="108">
        <v>0</v>
      </c>
      <c r="F43" s="25"/>
    </row>
    <row r="44" spans="1:9" ht="25.5" x14ac:dyDescent="0.2">
      <c r="A44" s="703" t="s">
        <v>118</v>
      </c>
      <c r="B44" s="705" t="s">
        <v>545</v>
      </c>
      <c r="C44" s="108">
        <v>0</v>
      </c>
      <c r="F44" s="25"/>
    </row>
    <row r="45" spans="1:9" x14ac:dyDescent="0.2">
      <c r="A45" s="703" t="s">
        <v>118</v>
      </c>
      <c r="B45" s="706" t="s">
        <v>546</v>
      </c>
      <c r="C45" s="108">
        <v>0</v>
      </c>
      <c r="F45" s="25"/>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0"/>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85546875" style="372" customWidth="1"/>
    <col min="3" max="3" width="12.42578125" style="372" customWidth="1"/>
    <col min="4" max="4" width="14.7109375" style="372" customWidth="1"/>
    <col min="5" max="6" width="15.42578125" style="372" customWidth="1"/>
    <col min="7" max="7" width="9.140625" style="372" customWidth="1"/>
    <col min="8" max="16384" width="9.140625" style="372"/>
  </cols>
  <sheetData>
    <row r="1" spans="1:15" ht="34.5" thickBot="1" x14ac:dyDescent="0.25">
      <c r="A1" s="947" t="s">
        <v>1055</v>
      </c>
      <c r="B1" s="947"/>
      <c r="C1" s="947"/>
      <c r="D1" s="947"/>
      <c r="E1" s="947"/>
      <c r="F1" s="947"/>
      <c r="G1" s="405" t="s">
        <v>1004</v>
      </c>
      <c r="H1" s="406" t="s">
        <v>1005</v>
      </c>
      <c r="I1" s="414" t="s">
        <v>987</v>
      </c>
      <c r="J1" s="409" t="s">
        <v>989</v>
      </c>
      <c r="K1" s="410" t="s">
        <v>990</v>
      </c>
      <c r="M1" s="412" t="s">
        <v>992</v>
      </c>
      <c r="N1" s="413" t="s">
        <v>1008</v>
      </c>
      <c r="O1" s="407" t="s">
        <v>1006</v>
      </c>
    </row>
    <row r="2" spans="1:15" x14ac:dyDescent="0.2"/>
    <row r="3" spans="1:15" ht="50.25" customHeight="1" x14ac:dyDescent="0.2">
      <c r="A3" s="426" t="s">
        <v>116</v>
      </c>
      <c r="B3" s="742" t="s">
        <v>1122</v>
      </c>
      <c r="C3" s="743"/>
      <c r="D3" s="743"/>
      <c r="E3" s="743"/>
      <c r="F3" s="743"/>
    </row>
    <row r="4" spans="1:15" x14ac:dyDescent="0.2">
      <c r="A4" s="426" t="s">
        <v>116</v>
      </c>
      <c r="B4" s="342"/>
      <c r="C4" s="744" t="s">
        <v>244</v>
      </c>
      <c r="D4" s="744"/>
      <c r="E4" s="744" t="s">
        <v>245</v>
      </c>
      <c r="F4" s="744"/>
      <c r="G4" s="437" t="s">
        <v>1058</v>
      </c>
      <c r="H4" s="437" t="s">
        <v>1059</v>
      </c>
      <c r="I4" s="437" t="s">
        <v>1060</v>
      </c>
    </row>
    <row r="5" spans="1:15" x14ac:dyDescent="0.2">
      <c r="A5" s="426" t="s">
        <v>116</v>
      </c>
      <c r="B5" s="370"/>
      <c r="C5" s="344" t="s">
        <v>246</v>
      </c>
      <c r="D5" s="344" t="s">
        <v>247</v>
      </c>
      <c r="E5" s="344" t="s">
        <v>246</v>
      </c>
      <c r="F5" s="344" t="s">
        <v>247</v>
      </c>
      <c r="G5" s="450"/>
      <c r="H5" s="450"/>
      <c r="I5" s="450"/>
    </row>
    <row r="6" spans="1:15" x14ac:dyDescent="0.2">
      <c r="A6" s="426" t="s">
        <v>116</v>
      </c>
      <c r="B6" s="341" t="s">
        <v>248</v>
      </c>
      <c r="C6" s="19"/>
      <c r="D6" s="19"/>
      <c r="E6" s="19"/>
      <c r="F6" s="19"/>
      <c r="G6" s="437"/>
      <c r="H6" s="437"/>
      <c r="I6" s="437"/>
    </row>
    <row r="7" spans="1:15" ht="25.5" x14ac:dyDescent="0.2">
      <c r="A7" s="426" t="s">
        <v>116</v>
      </c>
      <c r="B7" s="443" t="s">
        <v>249</v>
      </c>
      <c r="C7" s="463"/>
      <c r="D7" s="463"/>
      <c r="E7" s="463"/>
      <c r="F7" s="463"/>
      <c r="G7" s="438">
        <f>SUM(C7:D7)</f>
        <v>0</v>
      </c>
      <c r="H7" s="438">
        <f>SUM(E7:F7)</f>
        <v>0</v>
      </c>
      <c r="I7" s="438">
        <f>SUM(C7:F7)</f>
        <v>0</v>
      </c>
    </row>
    <row r="8" spans="1:15" x14ac:dyDescent="0.2">
      <c r="A8" s="426" t="s">
        <v>116</v>
      </c>
      <c r="B8" s="441" t="s">
        <v>250</v>
      </c>
      <c r="C8" s="463"/>
      <c r="D8" s="463"/>
      <c r="E8" s="463"/>
      <c r="F8" s="463"/>
      <c r="G8" s="438">
        <f t="shared" ref="G8:G12" si="0">SUM(C8:D8)</f>
        <v>0</v>
      </c>
      <c r="H8" s="438">
        <f t="shared" ref="H8:H12" si="1">SUM(E8:F8)</f>
        <v>0</v>
      </c>
      <c r="I8" s="438">
        <f t="shared" ref="I8:I12" si="2">SUM(C8:F8)</f>
        <v>0</v>
      </c>
    </row>
    <row r="9" spans="1:15" x14ac:dyDescent="0.2">
      <c r="A9" s="426" t="s">
        <v>116</v>
      </c>
      <c r="B9" s="441" t="s">
        <v>251</v>
      </c>
      <c r="C9" s="463"/>
      <c r="D9" s="463"/>
      <c r="E9" s="463"/>
      <c r="F9" s="463"/>
      <c r="G9" s="438">
        <f t="shared" si="0"/>
        <v>0</v>
      </c>
      <c r="H9" s="438">
        <f t="shared" si="1"/>
        <v>0</v>
      </c>
      <c r="I9" s="438">
        <f t="shared" si="2"/>
        <v>0</v>
      </c>
    </row>
    <row r="10" spans="1:15" x14ac:dyDescent="0.2">
      <c r="A10" s="426" t="s">
        <v>116</v>
      </c>
      <c r="B10" s="444" t="s">
        <v>252</v>
      </c>
      <c r="C10" s="464">
        <f>SUM(C7:C9)</f>
        <v>0</v>
      </c>
      <c r="D10" s="464">
        <f>SUM(D7:D9)</f>
        <v>0</v>
      </c>
      <c r="E10" s="464">
        <f>SUM(E7:E9)</f>
        <v>0</v>
      </c>
      <c r="F10" s="464">
        <f>SUM(F7:F9)</f>
        <v>0</v>
      </c>
      <c r="G10" s="438">
        <f t="shared" si="0"/>
        <v>0</v>
      </c>
      <c r="H10" s="438">
        <f t="shared" si="1"/>
        <v>0</v>
      </c>
      <c r="I10" s="438">
        <f t="shared" si="2"/>
        <v>0</v>
      </c>
    </row>
    <row r="11" spans="1:15" ht="25.5" x14ac:dyDescent="0.2">
      <c r="A11" s="426" t="s">
        <v>116</v>
      </c>
      <c r="B11" s="443" t="s">
        <v>397</v>
      </c>
      <c r="C11" s="463"/>
      <c r="D11" s="463"/>
      <c r="E11" s="463"/>
      <c r="F11" s="463"/>
      <c r="G11" s="438">
        <f t="shared" si="0"/>
        <v>0</v>
      </c>
      <c r="H11" s="438">
        <f t="shared" si="1"/>
        <v>0</v>
      </c>
      <c r="I11" s="438">
        <f t="shared" si="2"/>
        <v>0</v>
      </c>
    </row>
    <row r="12" spans="1:15" x14ac:dyDescent="0.2">
      <c r="A12" s="426" t="s">
        <v>116</v>
      </c>
      <c r="B12" s="444" t="s">
        <v>398</v>
      </c>
      <c r="C12" s="464">
        <f>SUM(C10:C11)</f>
        <v>0</v>
      </c>
      <c r="D12" s="464">
        <f>SUM(D10:D11)</f>
        <v>0</v>
      </c>
      <c r="E12" s="464">
        <f>SUM(E10:E11)</f>
        <v>0</v>
      </c>
      <c r="F12" s="464">
        <f>SUM(F10:F11)</f>
        <v>0</v>
      </c>
      <c r="G12" s="438">
        <f t="shared" si="0"/>
        <v>0</v>
      </c>
      <c r="H12" s="438">
        <f t="shared" si="1"/>
        <v>0</v>
      </c>
      <c r="I12" s="438">
        <f t="shared" si="2"/>
        <v>0</v>
      </c>
    </row>
    <row r="13" spans="1:15" x14ac:dyDescent="0.2">
      <c r="A13" s="426" t="s">
        <v>116</v>
      </c>
      <c r="B13" s="341" t="s">
        <v>764</v>
      </c>
      <c r="C13" s="103"/>
      <c r="D13" s="103"/>
      <c r="E13" s="103"/>
      <c r="F13" s="103"/>
      <c r="G13" s="438"/>
      <c r="H13" s="438"/>
      <c r="I13" s="438"/>
    </row>
    <row r="14" spans="1:15" x14ac:dyDescent="0.2">
      <c r="A14" s="426" t="s">
        <v>116</v>
      </c>
      <c r="B14" s="23" t="s">
        <v>765</v>
      </c>
      <c r="C14" s="104">
        <v>26</v>
      </c>
      <c r="D14" s="104">
        <v>58</v>
      </c>
      <c r="E14" s="104">
        <v>1</v>
      </c>
      <c r="F14" s="104">
        <v>5</v>
      </c>
      <c r="G14" s="438">
        <f t="shared" ref="G14:G17" si="3">SUM(C14:D14)</f>
        <v>84</v>
      </c>
      <c r="H14" s="438">
        <f t="shared" ref="H14:H17" si="4">SUM(E14:F14)</f>
        <v>6</v>
      </c>
      <c r="I14" s="438">
        <f t="shared" ref="I14:I17" si="5">SUM(C14:F14)</f>
        <v>90</v>
      </c>
    </row>
    <row r="15" spans="1:15" x14ac:dyDescent="0.2">
      <c r="A15" s="426" t="s">
        <v>116</v>
      </c>
      <c r="B15" s="23" t="s">
        <v>251</v>
      </c>
      <c r="C15" s="104">
        <v>182</v>
      </c>
      <c r="D15" s="104">
        <v>419</v>
      </c>
      <c r="E15" s="104">
        <v>138</v>
      </c>
      <c r="F15" s="104">
        <v>302</v>
      </c>
      <c r="G15" s="438">
        <f t="shared" si="3"/>
        <v>601</v>
      </c>
      <c r="H15" s="438">
        <f t="shared" si="4"/>
        <v>440</v>
      </c>
      <c r="I15" s="438">
        <f t="shared" si="5"/>
        <v>1041</v>
      </c>
    </row>
    <row r="16" spans="1:15" ht="25.5" x14ac:dyDescent="0.2">
      <c r="A16" s="426" t="s">
        <v>116</v>
      </c>
      <c r="B16" s="22" t="s">
        <v>766</v>
      </c>
      <c r="C16" s="104">
        <v>0</v>
      </c>
      <c r="D16" s="104">
        <v>0</v>
      </c>
      <c r="E16" s="104">
        <v>0</v>
      </c>
      <c r="F16" s="104">
        <v>0</v>
      </c>
      <c r="G16" s="438">
        <f t="shared" si="3"/>
        <v>0</v>
      </c>
      <c r="H16" s="438">
        <f t="shared" si="4"/>
        <v>0</v>
      </c>
      <c r="I16" s="438">
        <f t="shared" si="5"/>
        <v>0</v>
      </c>
    </row>
    <row r="17" spans="1:9" x14ac:dyDescent="0.2">
      <c r="A17" s="426" t="s">
        <v>116</v>
      </c>
      <c r="B17" s="21" t="s">
        <v>767</v>
      </c>
      <c r="C17" s="105">
        <f>SUM(C14:C16)</f>
        <v>208</v>
      </c>
      <c r="D17" s="105">
        <f>SUM(D14:D16)</f>
        <v>477</v>
      </c>
      <c r="E17" s="105">
        <f>SUM(E14:E16)</f>
        <v>139</v>
      </c>
      <c r="F17" s="105">
        <f>SUM(F14:F16)</f>
        <v>307</v>
      </c>
      <c r="G17" s="438">
        <f t="shared" si="3"/>
        <v>685</v>
      </c>
      <c r="H17" s="438">
        <f t="shared" si="4"/>
        <v>446</v>
      </c>
      <c r="I17" s="438">
        <f t="shared" si="5"/>
        <v>1131</v>
      </c>
    </row>
    <row r="18" spans="1:9" x14ac:dyDescent="0.2">
      <c r="A18" s="426" t="s">
        <v>116</v>
      </c>
      <c r="B18" s="948" t="s">
        <v>768</v>
      </c>
      <c r="C18" s="948"/>
      <c r="D18" s="948"/>
      <c r="E18" s="948"/>
      <c r="F18" s="465">
        <f>SUM(C12:F12)</f>
        <v>0</v>
      </c>
    </row>
    <row r="19" spans="1:9" x14ac:dyDescent="0.2">
      <c r="A19" s="426" t="s">
        <v>116</v>
      </c>
      <c r="B19" s="741" t="s">
        <v>543</v>
      </c>
      <c r="C19" s="741"/>
      <c r="D19" s="741"/>
      <c r="E19" s="741"/>
      <c r="F19" s="112">
        <f>SUM(C17:F17)</f>
        <v>1131</v>
      </c>
    </row>
    <row r="20" spans="1:9" x14ac:dyDescent="0.2">
      <c r="A20" s="426" t="s">
        <v>116</v>
      </c>
      <c r="B20" s="746" t="s">
        <v>769</v>
      </c>
      <c r="C20" s="746"/>
      <c r="D20" s="746"/>
      <c r="E20" s="746"/>
      <c r="F20" s="113">
        <f>SUM(F18:F19)</f>
        <v>1131</v>
      </c>
    </row>
    <row r="21" spans="1:9" x14ac:dyDescent="0.2">
      <c r="A21" s="429"/>
    </row>
    <row r="22" spans="1:9" x14ac:dyDescent="0.2"/>
    <row r="23" spans="1:9" ht="15.75" x14ac:dyDescent="0.25">
      <c r="A23" s="701"/>
      <c r="B23" s="24" t="s">
        <v>101</v>
      </c>
      <c r="C23" s="702"/>
    </row>
    <row r="24" spans="1:9" x14ac:dyDescent="0.2">
      <c r="A24" s="703" t="s">
        <v>118</v>
      </c>
      <c r="B24" s="3" t="s">
        <v>1124</v>
      </c>
      <c r="C24" s="702"/>
      <c r="F24" s="25"/>
    </row>
    <row r="25" spans="1:9" x14ac:dyDescent="0.2">
      <c r="A25" s="703" t="s">
        <v>118</v>
      </c>
      <c r="B25" s="481" t="s">
        <v>102</v>
      </c>
      <c r="C25" s="108">
        <v>0</v>
      </c>
      <c r="F25" s="25"/>
    </row>
    <row r="26" spans="1:9" x14ac:dyDescent="0.2">
      <c r="A26" s="703" t="s">
        <v>118</v>
      </c>
      <c r="B26" s="481" t="s">
        <v>103</v>
      </c>
      <c r="C26" s="108">
        <v>0</v>
      </c>
      <c r="F26" s="25"/>
    </row>
    <row r="27" spans="1:9" x14ac:dyDescent="0.2">
      <c r="A27" s="703" t="s">
        <v>118</v>
      </c>
      <c r="B27" s="481" t="s">
        <v>104</v>
      </c>
      <c r="C27" s="108">
        <v>0</v>
      </c>
      <c r="F27" s="25"/>
    </row>
    <row r="28" spans="1:9" x14ac:dyDescent="0.2">
      <c r="A28" s="703" t="s">
        <v>118</v>
      </c>
      <c r="B28" s="481" t="s">
        <v>685</v>
      </c>
      <c r="C28" s="108">
        <v>147</v>
      </c>
      <c r="F28" s="25"/>
    </row>
    <row r="29" spans="1:9" x14ac:dyDescent="0.2">
      <c r="A29" s="703" t="s">
        <v>118</v>
      </c>
      <c r="B29" s="481" t="s">
        <v>105</v>
      </c>
      <c r="C29" s="108">
        <v>317</v>
      </c>
      <c r="F29" s="25"/>
    </row>
    <row r="30" spans="1:9" x14ac:dyDescent="0.2">
      <c r="A30" s="703" t="s">
        <v>118</v>
      </c>
      <c r="B30" s="481" t="s">
        <v>106</v>
      </c>
      <c r="C30" s="108">
        <v>1</v>
      </c>
      <c r="F30" s="25"/>
    </row>
    <row r="31" spans="1:9" ht="25.5" x14ac:dyDescent="0.2">
      <c r="A31" s="703" t="s">
        <v>118</v>
      </c>
      <c r="B31" s="705" t="s">
        <v>544</v>
      </c>
      <c r="C31" s="108">
        <v>23</v>
      </c>
      <c r="F31" s="25"/>
    </row>
    <row r="32" spans="1:9" ht="25.5" x14ac:dyDescent="0.2">
      <c r="A32" s="703" t="s">
        <v>118</v>
      </c>
      <c r="B32" s="705" t="s">
        <v>545</v>
      </c>
      <c r="C32" s="108">
        <v>0</v>
      </c>
      <c r="F32" s="25"/>
    </row>
    <row r="33" spans="1:6" x14ac:dyDescent="0.2">
      <c r="A33" s="703" t="s">
        <v>118</v>
      </c>
      <c r="B33" s="706" t="s">
        <v>546</v>
      </c>
      <c r="C33" s="108">
        <v>0</v>
      </c>
      <c r="F33" s="25"/>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10"/>
  <sheetViews>
    <sheetView windowProtection="1" showRuler="0" zoomScaleNormal="100" workbookViewId="0">
      <selection sqref="A1:F1"/>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949" t="s">
        <v>1054</v>
      </c>
      <c r="B1" s="949"/>
      <c r="C1" s="949"/>
      <c r="D1" s="949"/>
      <c r="E1" s="949"/>
      <c r="F1" s="949"/>
      <c r="G1" s="405" t="s">
        <v>1004</v>
      </c>
      <c r="H1" s="406" t="s">
        <v>1005</v>
      </c>
      <c r="I1" s="414" t="s">
        <v>987</v>
      </c>
      <c r="J1" s="409" t="s">
        <v>989</v>
      </c>
      <c r="K1" s="410" t="s">
        <v>990</v>
      </c>
      <c r="L1" s="411" t="s">
        <v>991</v>
      </c>
      <c r="M1" s="372"/>
      <c r="N1" s="413" t="s">
        <v>1008</v>
      </c>
      <c r="O1" s="407" t="s">
        <v>1006</v>
      </c>
    </row>
    <row r="2" spans="1:15" x14ac:dyDescent="0.2"/>
    <row r="3" spans="1:15" ht="50.25" customHeight="1" x14ac:dyDescent="0.2">
      <c r="A3" s="426" t="s">
        <v>116</v>
      </c>
      <c r="B3" s="742" t="s">
        <v>1122</v>
      </c>
      <c r="C3" s="743"/>
      <c r="D3" s="743"/>
      <c r="E3" s="743"/>
      <c r="F3" s="743"/>
    </row>
    <row r="4" spans="1:15" x14ac:dyDescent="0.2">
      <c r="A4" s="426" t="s">
        <v>116</v>
      </c>
      <c r="B4" s="94"/>
      <c r="C4" s="744" t="s">
        <v>244</v>
      </c>
      <c r="D4" s="744"/>
      <c r="E4" s="744" t="s">
        <v>245</v>
      </c>
      <c r="F4" s="744"/>
      <c r="G4" s="437" t="s">
        <v>1058</v>
      </c>
      <c r="H4" s="437" t="s">
        <v>1059</v>
      </c>
      <c r="I4" s="437" t="s">
        <v>1060</v>
      </c>
    </row>
    <row r="5" spans="1:15" x14ac:dyDescent="0.2">
      <c r="A5" s="426" t="s">
        <v>116</v>
      </c>
      <c r="B5" s="126"/>
      <c r="C5" s="17" t="s">
        <v>246</v>
      </c>
      <c r="D5" s="17" t="s">
        <v>247</v>
      </c>
      <c r="E5" s="17" t="s">
        <v>246</v>
      </c>
      <c r="F5" s="17" t="s">
        <v>247</v>
      </c>
      <c r="G5" s="450"/>
      <c r="H5" s="450"/>
      <c r="I5" s="450"/>
    </row>
    <row r="6" spans="1:15" x14ac:dyDescent="0.2">
      <c r="A6" s="426" t="s">
        <v>116</v>
      </c>
      <c r="B6" s="18" t="s">
        <v>248</v>
      </c>
      <c r="C6" s="19"/>
      <c r="D6" s="19"/>
      <c r="E6" s="19"/>
      <c r="F6" s="19"/>
      <c r="G6" s="437"/>
      <c r="H6" s="437"/>
      <c r="I6" s="437"/>
    </row>
    <row r="7" spans="1:15" s="437" customFormat="1" ht="25.5" x14ac:dyDescent="0.2">
      <c r="A7" s="439" t="s">
        <v>116</v>
      </c>
      <c r="B7" s="443" t="s">
        <v>249</v>
      </c>
      <c r="C7" s="463"/>
      <c r="D7" s="463"/>
      <c r="E7" s="463"/>
      <c r="F7" s="463"/>
      <c r="G7" s="438">
        <f>SUM(C7:D7)</f>
        <v>0</v>
      </c>
      <c r="H7" s="438">
        <f>SUM(E7:F7)</f>
        <v>0</v>
      </c>
      <c r="I7" s="438">
        <f>SUM(C7:F7)</f>
        <v>0</v>
      </c>
    </row>
    <row r="8" spans="1:15" s="437" customFormat="1" x14ac:dyDescent="0.2">
      <c r="A8" s="439" t="s">
        <v>116</v>
      </c>
      <c r="B8" s="441" t="s">
        <v>250</v>
      </c>
      <c r="C8" s="463"/>
      <c r="D8" s="463"/>
      <c r="E8" s="463"/>
      <c r="F8" s="463"/>
      <c r="G8" s="438">
        <f t="shared" ref="G8:G12" si="0">SUM(C8:D8)</f>
        <v>0</v>
      </c>
      <c r="H8" s="438">
        <f t="shared" ref="H8:H12" si="1">SUM(E8:F8)</f>
        <v>0</v>
      </c>
      <c r="I8" s="438">
        <f t="shared" ref="I8:I12" si="2">SUM(C8:F8)</f>
        <v>0</v>
      </c>
    </row>
    <row r="9" spans="1:15" s="437" customFormat="1" x14ac:dyDescent="0.2">
      <c r="A9" s="439" t="s">
        <v>116</v>
      </c>
      <c r="B9" s="441" t="s">
        <v>251</v>
      </c>
      <c r="C9" s="463"/>
      <c r="D9" s="463"/>
      <c r="E9" s="463"/>
      <c r="F9" s="463"/>
      <c r="G9" s="438">
        <f t="shared" si="0"/>
        <v>0</v>
      </c>
      <c r="H9" s="438">
        <f t="shared" si="1"/>
        <v>0</v>
      </c>
      <c r="I9" s="438">
        <f t="shared" si="2"/>
        <v>0</v>
      </c>
    </row>
    <row r="10" spans="1:15" s="437" customFormat="1" x14ac:dyDescent="0.2">
      <c r="A10" s="439" t="s">
        <v>116</v>
      </c>
      <c r="B10" s="444" t="s">
        <v>252</v>
      </c>
      <c r="C10" s="464">
        <f>SUM(C7:C9)</f>
        <v>0</v>
      </c>
      <c r="D10" s="464">
        <f>SUM(D7:D9)</f>
        <v>0</v>
      </c>
      <c r="E10" s="464">
        <f>SUM(E7:E9)</f>
        <v>0</v>
      </c>
      <c r="F10" s="464">
        <f>SUM(F7:F9)</f>
        <v>0</v>
      </c>
      <c r="G10" s="438">
        <f t="shared" si="0"/>
        <v>0</v>
      </c>
      <c r="H10" s="438">
        <f t="shared" si="1"/>
        <v>0</v>
      </c>
      <c r="I10" s="438">
        <f t="shared" si="2"/>
        <v>0</v>
      </c>
    </row>
    <row r="11" spans="1:15" s="437" customFormat="1" ht="25.5" x14ac:dyDescent="0.2">
      <c r="A11" s="439" t="s">
        <v>116</v>
      </c>
      <c r="B11" s="443" t="s">
        <v>397</v>
      </c>
      <c r="C11" s="463"/>
      <c r="D11" s="463"/>
      <c r="E11" s="463"/>
      <c r="F11" s="463"/>
      <c r="G11" s="438">
        <f t="shared" si="0"/>
        <v>0</v>
      </c>
      <c r="H11" s="438">
        <f t="shared" si="1"/>
        <v>0</v>
      </c>
      <c r="I11" s="438">
        <f t="shared" si="2"/>
        <v>0</v>
      </c>
    </row>
    <row r="12" spans="1:15" s="437" customFormat="1" x14ac:dyDescent="0.2">
      <c r="A12" s="439" t="s">
        <v>116</v>
      </c>
      <c r="B12" s="444" t="s">
        <v>398</v>
      </c>
      <c r="C12" s="464">
        <f>SUM(C10:C11)</f>
        <v>0</v>
      </c>
      <c r="D12" s="464">
        <f>SUM(D10:D11)</f>
        <v>0</v>
      </c>
      <c r="E12" s="464">
        <f>SUM(E10:E11)</f>
        <v>0</v>
      </c>
      <c r="F12" s="464">
        <f>SUM(F10:F11)</f>
        <v>0</v>
      </c>
      <c r="G12" s="438">
        <f t="shared" si="0"/>
        <v>0</v>
      </c>
      <c r="H12" s="438">
        <f t="shared" si="1"/>
        <v>0</v>
      </c>
      <c r="I12" s="438">
        <f t="shared" si="2"/>
        <v>0</v>
      </c>
    </row>
    <row r="13" spans="1:15" x14ac:dyDescent="0.2">
      <c r="A13" s="426" t="s">
        <v>116</v>
      </c>
      <c r="B13" s="18" t="s">
        <v>764</v>
      </c>
      <c r="C13" s="103"/>
      <c r="D13" s="103"/>
      <c r="E13" s="103"/>
      <c r="F13" s="103"/>
      <c r="G13" s="438"/>
      <c r="H13" s="438"/>
      <c r="I13" s="438"/>
    </row>
    <row r="14" spans="1:15" x14ac:dyDescent="0.2">
      <c r="A14" s="426" t="s">
        <v>116</v>
      </c>
      <c r="B14" s="23" t="s">
        <v>765</v>
      </c>
      <c r="C14" s="104">
        <v>45</v>
      </c>
      <c r="D14" s="104">
        <v>51</v>
      </c>
      <c r="E14" s="104">
        <v>13</v>
      </c>
      <c r="F14" s="104">
        <v>2</v>
      </c>
      <c r="G14" s="438">
        <f t="shared" ref="G14:G17" si="3">SUM(C14:D14)</f>
        <v>96</v>
      </c>
      <c r="H14" s="438">
        <f t="shared" ref="H14:H17" si="4">SUM(E14:F14)</f>
        <v>15</v>
      </c>
      <c r="I14" s="438">
        <f t="shared" ref="I14:I17" si="5">SUM(C14:F14)</f>
        <v>111</v>
      </c>
    </row>
    <row r="15" spans="1:15" x14ac:dyDescent="0.2">
      <c r="A15" s="426" t="s">
        <v>116</v>
      </c>
      <c r="B15" s="23" t="s">
        <v>251</v>
      </c>
      <c r="C15" s="104">
        <v>159</v>
      </c>
      <c r="D15" s="104">
        <v>114</v>
      </c>
      <c r="E15" s="104">
        <v>91</v>
      </c>
      <c r="F15" s="104">
        <v>41</v>
      </c>
      <c r="G15" s="438">
        <f t="shared" si="3"/>
        <v>273</v>
      </c>
      <c r="H15" s="438">
        <f t="shared" si="4"/>
        <v>132</v>
      </c>
      <c r="I15" s="438">
        <f t="shared" si="5"/>
        <v>405</v>
      </c>
    </row>
    <row r="16" spans="1:15" ht="25.5" x14ac:dyDescent="0.2">
      <c r="A16" s="426" t="s">
        <v>116</v>
      </c>
      <c r="B16" s="22" t="s">
        <v>766</v>
      </c>
      <c r="C16" s="104">
        <v>0</v>
      </c>
      <c r="D16" s="104">
        <v>0</v>
      </c>
      <c r="E16" s="104">
        <v>2</v>
      </c>
      <c r="F16" s="104">
        <v>1</v>
      </c>
      <c r="G16" s="438">
        <f t="shared" si="3"/>
        <v>0</v>
      </c>
      <c r="H16" s="438">
        <f t="shared" si="4"/>
        <v>3</v>
      </c>
      <c r="I16" s="438">
        <f t="shared" si="5"/>
        <v>3</v>
      </c>
    </row>
    <row r="17" spans="1:9" x14ac:dyDescent="0.2">
      <c r="A17" s="426" t="s">
        <v>116</v>
      </c>
      <c r="B17" s="21" t="s">
        <v>767</v>
      </c>
      <c r="C17" s="105">
        <f>SUM(C14:C16)</f>
        <v>204</v>
      </c>
      <c r="D17" s="105">
        <f>SUM(D14:D16)</f>
        <v>165</v>
      </c>
      <c r="E17" s="105">
        <f>SUM(E14:E16)</f>
        <v>106</v>
      </c>
      <c r="F17" s="105">
        <f>SUM(F14:F16)</f>
        <v>44</v>
      </c>
      <c r="G17" s="438">
        <f t="shared" si="3"/>
        <v>369</v>
      </c>
      <c r="H17" s="438">
        <f t="shared" si="4"/>
        <v>150</v>
      </c>
      <c r="I17" s="438">
        <f t="shared" si="5"/>
        <v>519</v>
      </c>
    </row>
    <row r="18" spans="1:9" s="437" customFormat="1" x14ac:dyDescent="0.2">
      <c r="A18" s="439" t="s">
        <v>116</v>
      </c>
      <c r="B18" s="948" t="s">
        <v>768</v>
      </c>
      <c r="C18" s="948"/>
      <c r="D18" s="948"/>
      <c r="E18" s="948"/>
      <c r="F18" s="465">
        <f>SUM(C12:F12)</f>
        <v>0</v>
      </c>
    </row>
    <row r="19" spans="1:9" x14ac:dyDescent="0.2">
      <c r="A19" s="426" t="s">
        <v>116</v>
      </c>
      <c r="B19" s="741" t="s">
        <v>543</v>
      </c>
      <c r="C19" s="741"/>
      <c r="D19" s="741"/>
      <c r="E19" s="741"/>
      <c r="F19" s="112">
        <f>SUM(C17:F17)</f>
        <v>519</v>
      </c>
    </row>
    <row r="20" spans="1:9" x14ac:dyDescent="0.2">
      <c r="A20" s="426" t="s">
        <v>116</v>
      </c>
      <c r="B20" s="746" t="s">
        <v>769</v>
      </c>
      <c r="C20" s="746"/>
      <c r="D20" s="746"/>
      <c r="E20" s="746"/>
      <c r="F20" s="113">
        <f>SUM(F18:F19)</f>
        <v>519</v>
      </c>
    </row>
    <row r="21" spans="1:9" x14ac:dyDescent="0.2">
      <c r="A21" s="429"/>
    </row>
    <row r="22" spans="1:9" x14ac:dyDescent="0.2"/>
    <row r="23" spans="1:9" ht="15.75" x14ac:dyDescent="0.25">
      <c r="A23" s="701"/>
      <c r="B23" s="24" t="s">
        <v>101</v>
      </c>
      <c r="C23" s="702"/>
    </row>
    <row r="24" spans="1:9" x14ac:dyDescent="0.2">
      <c r="A24" s="703" t="s">
        <v>118</v>
      </c>
      <c r="B24" s="3" t="s">
        <v>1124</v>
      </c>
      <c r="C24" s="702"/>
      <c r="F24" s="25"/>
    </row>
    <row r="25" spans="1:9" x14ac:dyDescent="0.2">
      <c r="A25" s="703" t="s">
        <v>118</v>
      </c>
      <c r="B25" s="481" t="s">
        <v>102</v>
      </c>
      <c r="C25" s="108">
        <v>0</v>
      </c>
      <c r="F25" s="25"/>
    </row>
    <row r="26" spans="1:9" x14ac:dyDescent="0.2">
      <c r="A26" s="703" t="s">
        <v>118</v>
      </c>
      <c r="B26" s="481" t="s">
        <v>103</v>
      </c>
      <c r="C26" s="108">
        <v>0</v>
      </c>
      <c r="F26" s="25"/>
    </row>
    <row r="27" spans="1:9" x14ac:dyDescent="0.2">
      <c r="A27" s="703" t="s">
        <v>118</v>
      </c>
      <c r="B27" s="481" t="s">
        <v>104</v>
      </c>
      <c r="C27" s="108">
        <v>0</v>
      </c>
      <c r="F27" s="25"/>
    </row>
    <row r="28" spans="1:9" x14ac:dyDescent="0.2">
      <c r="A28" s="703" t="s">
        <v>118</v>
      </c>
      <c r="B28" s="481" t="s">
        <v>685</v>
      </c>
      <c r="C28" s="108">
        <v>4</v>
      </c>
      <c r="F28" s="25"/>
    </row>
    <row r="29" spans="1:9" x14ac:dyDescent="0.2">
      <c r="A29" s="703" t="s">
        <v>118</v>
      </c>
      <c r="B29" s="481" t="s">
        <v>105</v>
      </c>
      <c r="C29" s="108">
        <v>115</v>
      </c>
      <c r="F29" s="25"/>
    </row>
    <row r="30" spans="1:9" x14ac:dyDescent="0.2">
      <c r="A30" s="703" t="s">
        <v>118</v>
      </c>
      <c r="B30" s="481" t="s">
        <v>106</v>
      </c>
      <c r="C30" s="108">
        <v>0</v>
      </c>
      <c r="F30" s="25"/>
    </row>
    <row r="31" spans="1:9" ht="25.5" x14ac:dyDescent="0.2">
      <c r="A31" s="703" t="s">
        <v>118</v>
      </c>
      <c r="B31" s="705" t="s">
        <v>544</v>
      </c>
      <c r="C31" s="108">
        <v>0</v>
      </c>
      <c r="F31" s="25"/>
    </row>
    <row r="32" spans="1:9" ht="25.5" x14ac:dyDescent="0.2">
      <c r="A32" s="703" t="s">
        <v>118</v>
      </c>
      <c r="B32" s="705" t="s">
        <v>545</v>
      </c>
      <c r="C32" s="108">
        <v>16</v>
      </c>
      <c r="F32" s="25"/>
    </row>
    <row r="33" spans="1:6" x14ac:dyDescent="0.2">
      <c r="A33" s="703" t="s">
        <v>118</v>
      </c>
      <c r="B33" s="706" t="s">
        <v>546</v>
      </c>
      <c r="C33" s="108">
        <v>0</v>
      </c>
      <c r="F33" s="25"/>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7">
    <mergeCell ref="B19:E19"/>
    <mergeCell ref="B20:E20"/>
    <mergeCell ref="A1:F1"/>
    <mergeCell ref="B3:F3"/>
    <mergeCell ref="C4:D4"/>
    <mergeCell ref="E4:F4"/>
    <mergeCell ref="B18:E18"/>
  </mergeCells>
  <phoneticPr fontId="0" type="noConversion"/>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110"/>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85546875" style="372" customWidth="1"/>
    <col min="3" max="3" width="12.42578125" style="372" customWidth="1"/>
    <col min="4" max="4" width="14.7109375" style="372" customWidth="1"/>
    <col min="5" max="6" width="15.42578125" style="372" customWidth="1"/>
    <col min="7" max="7" width="9.140625" style="372" customWidth="1"/>
    <col min="8" max="16384" width="9.140625" style="372"/>
  </cols>
  <sheetData>
    <row r="1" spans="1:15" ht="34.5" thickBot="1" x14ac:dyDescent="0.25">
      <c r="A1" s="950" t="s">
        <v>1053</v>
      </c>
      <c r="B1" s="950"/>
      <c r="C1" s="950"/>
      <c r="D1" s="950"/>
      <c r="E1" s="950"/>
      <c r="F1" s="950"/>
      <c r="G1" s="405" t="s">
        <v>1004</v>
      </c>
      <c r="H1" s="406" t="s">
        <v>1005</v>
      </c>
      <c r="I1" s="414" t="s">
        <v>987</v>
      </c>
      <c r="J1" s="409" t="s">
        <v>989</v>
      </c>
      <c r="K1" s="410" t="s">
        <v>990</v>
      </c>
      <c r="L1" s="411" t="s">
        <v>991</v>
      </c>
      <c r="M1" s="412" t="s">
        <v>992</v>
      </c>
      <c r="O1" s="407" t="s">
        <v>1006</v>
      </c>
    </row>
    <row r="2" spans="1:15" x14ac:dyDescent="0.2"/>
    <row r="3" spans="1:15" ht="50.25" customHeight="1" x14ac:dyDescent="0.2">
      <c r="A3" s="426" t="s">
        <v>116</v>
      </c>
      <c r="B3" s="742" t="s">
        <v>1122</v>
      </c>
      <c r="C3" s="743"/>
      <c r="D3" s="743"/>
      <c r="E3" s="743"/>
      <c r="F3" s="743"/>
    </row>
    <row r="4" spans="1:15" x14ac:dyDescent="0.2">
      <c r="A4" s="426" t="s">
        <v>116</v>
      </c>
      <c r="B4" s="342"/>
      <c r="C4" s="744" t="s">
        <v>244</v>
      </c>
      <c r="D4" s="744"/>
      <c r="E4" s="744" t="s">
        <v>245</v>
      </c>
      <c r="F4" s="744"/>
      <c r="G4" s="437" t="s">
        <v>1058</v>
      </c>
      <c r="H4" s="437" t="s">
        <v>1059</v>
      </c>
      <c r="I4" s="437" t="s">
        <v>1060</v>
      </c>
    </row>
    <row r="5" spans="1:15" x14ac:dyDescent="0.2">
      <c r="A5" s="426" t="s">
        <v>116</v>
      </c>
      <c r="B5" s="370"/>
      <c r="C5" s="344" t="s">
        <v>246</v>
      </c>
      <c r="D5" s="344" t="s">
        <v>247</v>
      </c>
      <c r="E5" s="344" t="s">
        <v>246</v>
      </c>
      <c r="F5" s="344" t="s">
        <v>247</v>
      </c>
      <c r="G5" s="462"/>
      <c r="H5" s="462"/>
      <c r="I5" s="462"/>
    </row>
    <row r="6" spans="1:15" x14ac:dyDescent="0.2">
      <c r="A6" s="426" t="s">
        <v>116</v>
      </c>
      <c r="B6" s="341" t="s">
        <v>248</v>
      </c>
      <c r="C6" s="19"/>
      <c r="D6" s="19"/>
      <c r="E6" s="19"/>
      <c r="F6" s="19"/>
      <c r="G6" s="462"/>
      <c r="H6" s="462"/>
      <c r="I6" s="462"/>
    </row>
    <row r="7" spans="1:15" ht="25.5" x14ac:dyDescent="0.2">
      <c r="A7" s="426" t="s">
        <v>116</v>
      </c>
      <c r="B7" s="20" t="s">
        <v>249</v>
      </c>
      <c r="C7" s="101">
        <f>SUM('B CAS'!C7,'B CAPS'!C7,'B GS'!C7)</f>
        <v>211</v>
      </c>
      <c r="D7" s="101">
        <f>SUM('B CAS'!D7,'B CAPS'!D7,'B GS'!D7)</f>
        <v>346</v>
      </c>
      <c r="E7" s="101">
        <f>SUM('B CAS'!E7,'B CAPS'!E7,'B GS'!E7)</f>
        <v>5</v>
      </c>
      <c r="F7" s="101">
        <f>SUM('B CAS'!F7,'B CAPS'!F7,'B GS'!F7)</f>
        <v>3</v>
      </c>
      <c r="G7" s="438">
        <f>SUM(C7:D7)</f>
        <v>557</v>
      </c>
      <c r="H7" s="438">
        <f>SUM(E7:F7)</f>
        <v>8</v>
      </c>
      <c r="I7" s="438">
        <f>SUM(C7:F7)</f>
        <v>565</v>
      </c>
    </row>
    <row r="8" spans="1:15" x14ac:dyDescent="0.2">
      <c r="A8" s="426" t="s">
        <v>116</v>
      </c>
      <c r="B8" s="343" t="s">
        <v>250</v>
      </c>
      <c r="C8" s="101">
        <f>SUM('B CAS'!C8,'B CAPS'!C8,'B GS'!C8)</f>
        <v>54</v>
      </c>
      <c r="D8" s="101">
        <f>SUM('B CAS'!D8,'B CAPS'!D8,'B GS'!D8)</f>
        <v>42</v>
      </c>
      <c r="E8" s="101">
        <f>SUM('B CAS'!E8,'B CAPS'!E8,'B GS'!E8)</f>
        <v>12</v>
      </c>
      <c r="F8" s="101">
        <f>SUM('B CAS'!F8,'B CAPS'!F8,'B GS'!F8)</f>
        <v>13</v>
      </c>
      <c r="G8" s="438">
        <f t="shared" ref="G8:G12" si="0">SUM(C8:D8)</f>
        <v>96</v>
      </c>
      <c r="H8" s="438">
        <f t="shared" ref="H8:H12" si="1">SUM(E8:F8)</f>
        <v>25</v>
      </c>
      <c r="I8" s="438">
        <f t="shared" ref="I8:I12" si="2">SUM(C8:F8)</f>
        <v>121</v>
      </c>
    </row>
    <row r="9" spans="1:15" x14ac:dyDescent="0.2">
      <c r="A9" s="426" t="s">
        <v>116</v>
      </c>
      <c r="B9" s="343" t="s">
        <v>251</v>
      </c>
      <c r="C9" s="101">
        <f>SUM('B CAS'!C9,'B CAPS'!C9,'B GS'!C9)</f>
        <v>675</v>
      </c>
      <c r="D9" s="101">
        <f>SUM('B CAS'!D9,'B CAPS'!D9,'B GS'!D9)</f>
        <v>1050</v>
      </c>
      <c r="E9" s="101">
        <f>SUM('B CAS'!E9,'B CAPS'!E9,'B GS'!E9)</f>
        <v>144</v>
      </c>
      <c r="F9" s="101">
        <f>SUM('B CAS'!F9,'B CAPS'!F9,'B GS'!F9)</f>
        <v>291</v>
      </c>
      <c r="G9" s="438">
        <f t="shared" si="0"/>
        <v>1725</v>
      </c>
      <c r="H9" s="438">
        <f t="shared" si="1"/>
        <v>435</v>
      </c>
      <c r="I9" s="438">
        <f t="shared" si="2"/>
        <v>2160</v>
      </c>
    </row>
    <row r="10" spans="1:15" x14ac:dyDescent="0.2">
      <c r="A10" s="426" t="s">
        <v>116</v>
      </c>
      <c r="B10" s="21" t="s">
        <v>252</v>
      </c>
      <c r="C10" s="102">
        <f>SUM(C7:C9)</f>
        <v>940</v>
      </c>
      <c r="D10" s="102">
        <f>SUM(D7:D9)</f>
        <v>1438</v>
      </c>
      <c r="E10" s="102">
        <f>SUM(E7:E9)</f>
        <v>161</v>
      </c>
      <c r="F10" s="102">
        <f>SUM(F7:F9)</f>
        <v>307</v>
      </c>
      <c r="G10" s="438">
        <f t="shared" si="0"/>
        <v>2378</v>
      </c>
      <c r="H10" s="438">
        <f t="shared" si="1"/>
        <v>468</v>
      </c>
      <c r="I10" s="438">
        <f t="shared" si="2"/>
        <v>2846</v>
      </c>
    </row>
    <row r="11" spans="1:15" ht="25.5" x14ac:dyDescent="0.2">
      <c r="A11" s="426" t="s">
        <v>116</v>
      </c>
      <c r="B11" s="20" t="s">
        <v>397</v>
      </c>
      <c r="C11" s="101">
        <f>SUM('B CAS'!C11,'B CAPS'!C11,'B GS'!C11)</f>
        <v>21</v>
      </c>
      <c r="D11" s="101">
        <f>SUM('B CAS'!D11,'B CAPS'!D11,'B GS'!D11)</f>
        <v>55</v>
      </c>
      <c r="E11" s="101">
        <f>SUM('B CAS'!E11,'B CAPS'!E11,'B GS'!E11)</f>
        <v>10</v>
      </c>
      <c r="F11" s="101">
        <f>SUM('B CAS'!F11,'B CAPS'!F11,'B GS'!F11)</f>
        <v>33</v>
      </c>
      <c r="G11" s="438">
        <f t="shared" si="0"/>
        <v>76</v>
      </c>
      <c r="H11" s="438">
        <f t="shared" si="1"/>
        <v>43</v>
      </c>
      <c r="I11" s="438">
        <f t="shared" si="2"/>
        <v>119</v>
      </c>
    </row>
    <row r="12" spans="1:15" x14ac:dyDescent="0.2">
      <c r="A12" s="426" t="s">
        <v>116</v>
      </c>
      <c r="B12" s="21" t="s">
        <v>398</v>
      </c>
      <c r="C12" s="102">
        <f>SUM(C10:C11)</f>
        <v>961</v>
      </c>
      <c r="D12" s="102">
        <f>SUM(D10:D11)</f>
        <v>1493</v>
      </c>
      <c r="E12" s="102">
        <f>SUM(E10:E11)</f>
        <v>171</v>
      </c>
      <c r="F12" s="102">
        <f>SUM(F10:F11)</f>
        <v>340</v>
      </c>
      <c r="G12" s="438">
        <f t="shared" si="0"/>
        <v>2454</v>
      </c>
      <c r="H12" s="438">
        <f t="shared" si="1"/>
        <v>511</v>
      </c>
      <c r="I12" s="438">
        <f t="shared" si="2"/>
        <v>2965</v>
      </c>
    </row>
    <row r="13" spans="1:15" x14ac:dyDescent="0.2">
      <c r="A13" s="426" t="s">
        <v>116</v>
      </c>
      <c r="B13" s="341" t="s">
        <v>764</v>
      </c>
      <c r="C13" s="103"/>
      <c r="D13" s="103"/>
      <c r="E13" s="103"/>
      <c r="F13" s="103"/>
      <c r="G13" s="438"/>
      <c r="H13" s="438"/>
      <c r="I13" s="438"/>
    </row>
    <row r="14" spans="1:15" x14ac:dyDescent="0.2">
      <c r="A14" s="426" t="s">
        <v>116</v>
      </c>
      <c r="B14" s="23" t="s">
        <v>765</v>
      </c>
      <c r="C14" s="101">
        <f>SUM('B CAS'!C14,'B CAPS'!C14,'B GS'!C14)</f>
        <v>26</v>
      </c>
      <c r="D14" s="101">
        <f>SUM('B CAS'!D14,'B CAPS'!D14,'B GS'!D14)</f>
        <v>58</v>
      </c>
      <c r="E14" s="101">
        <f>SUM('B CAS'!E14,'B CAPS'!E14,'B GS'!E14)</f>
        <v>1</v>
      </c>
      <c r="F14" s="101">
        <f>SUM('B CAS'!F14,'B CAPS'!F14,'B GS'!F14)</f>
        <v>5</v>
      </c>
      <c r="G14" s="438">
        <f t="shared" ref="G14:G17" si="3">SUM(C14:D14)</f>
        <v>84</v>
      </c>
      <c r="H14" s="438">
        <f t="shared" ref="H14:H17" si="4">SUM(E14:F14)</f>
        <v>6</v>
      </c>
      <c r="I14" s="438">
        <f t="shared" ref="I14:I17" si="5">SUM(C14:F14)</f>
        <v>90</v>
      </c>
    </row>
    <row r="15" spans="1:15" x14ac:dyDescent="0.2">
      <c r="A15" s="426" t="s">
        <v>116</v>
      </c>
      <c r="B15" s="23" t="s">
        <v>251</v>
      </c>
      <c r="C15" s="101">
        <f>SUM('B CAS'!C15,'B CAPS'!C15,'B GS'!C15)</f>
        <v>182</v>
      </c>
      <c r="D15" s="101">
        <f>SUM('B CAS'!D15,'B CAPS'!D15,'B GS'!D15)</f>
        <v>419</v>
      </c>
      <c r="E15" s="101">
        <f>SUM('B CAS'!E15,'B CAPS'!E15,'B GS'!E15)</f>
        <v>138</v>
      </c>
      <c r="F15" s="101">
        <f>SUM('B CAS'!F15,'B CAPS'!F15,'B GS'!F15)</f>
        <v>302</v>
      </c>
      <c r="G15" s="438">
        <f t="shared" si="3"/>
        <v>601</v>
      </c>
      <c r="H15" s="438">
        <f t="shared" si="4"/>
        <v>440</v>
      </c>
      <c r="I15" s="438">
        <f t="shared" si="5"/>
        <v>1041</v>
      </c>
    </row>
    <row r="16" spans="1:15" ht="25.5" x14ac:dyDescent="0.2">
      <c r="A16" s="426" t="s">
        <v>116</v>
      </c>
      <c r="B16" s="22" t="s">
        <v>766</v>
      </c>
      <c r="C16" s="101">
        <f>SUM('B CAS'!C16,'B CAPS'!C16,'B GS'!C16)</f>
        <v>0</v>
      </c>
      <c r="D16" s="101">
        <f>SUM('B CAS'!D16,'B CAPS'!D16,'B GS'!D16)</f>
        <v>0</v>
      </c>
      <c r="E16" s="101">
        <f>SUM('B CAS'!E16,'B CAPS'!E16,'B GS'!E16)</f>
        <v>0</v>
      </c>
      <c r="F16" s="101">
        <f>SUM('B CAS'!F16,'B CAPS'!F16,'B GS'!F16)</f>
        <v>0</v>
      </c>
      <c r="G16" s="438">
        <f t="shared" si="3"/>
        <v>0</v>
      </c>
      <c r="H16" s="438">
        <f t="shared" si="4"/>
        <v>0</v>
      </c>
      <c r="I16" s="438">
        <f t="shared" si="5"/>
        <v>0</v>
      </c>
    </row>
    <row r="17" spans="1:9" x14ac:dyDescent="0.2">
      <c r="A17" s="426" t="s">
        <v>116</v>
      </c>
      <c r="B17" s="21" t="s">
        <v>767</v>
      </c>
      <c r="C17" s="105">
        <f>SUM(C14:C16)</f>
        <v>208</v>
      </c>
      <c r="D17" s="105">
        <f>SUM(D14:D16)</f>
        <v>477</v>
      </c>
      <c r="E17" s="105">
        <f>SUM(E14:E16)</f>
        <v>139</v>
      </c>
      <c r="F17" s="105">
        <f>SUM(F14:F16)</f>
        <v>307</v>
      </c>
      <c r="G17" s="438">
        <f t="shared" si="3"/>
        <v>685</v>
      </c>
      <c r="H17" s="438">
        <f t="shared" si="4"/>
        <v>446</v>
      </c>
      <c r="I17" s="438">
        <f t="shared" si="5"/>
        <v>1131</v>
      </c>
    </row>
    <row r="18" spans="1:9" x14ac:dyDescent="0.2">
      <c r="A18" s="426" t="s">
        <v>116</v>
      </c>
      <c r="B18" s="730" t="s">
        <v>768</v>
      </c>
      <c r="C18" s="730"/>
      <c r="D18" s="730"/>
      <c r="E18" s="730"/>
      <c r="F18" s="111">
        <f>SUM(C12:F12)</f>
        <v>2965</v>
      </c>
    </row>
    <row r="19" spans="1:9" x14ac:dyDescent="0.2">
      <c r="A19" s="426" t="s">
        <v>116</v>
      </c>
      <c r="B19" s="741" t="s">
        <v>543</v>
      </c>
      <c r="C19" s="741"/>
      <c r="D19" s="741"/>
      <c r="E19" s="741"/>
      <c r="F19" s="112">
        <f>SUM(C17:F17)</f>
        <v>1131</v>
      </c>
    </row>
    <row r="20" spans="1:9" x14ac:dyDescent="0.2">
      <c r="A20" s="426" t="s">
        <v>116</v>
      </c>
      <c r="B20" s="746" t="s">
        <v>769</v>
      </c>
      <c r="C20" s="746"/>
      <c r="D20" s="746"/>
      <c r="E20" s="746"/>
      <c r="F20" s="113">
        <f>SUM(F18:F19)</f>
        <v>4096</v>
      </c>
    </row>
    <row r="21" spans="1:9" x14ac:dyDescent="0.2">
      <c r="A21" s="429"/>
    </row>
    <row r="22" spans="1:9" ht="91.5" customHeight="1" x14ac:dyDescent="0.2">
      <c r="A22" s="426" t="s">
        <v>117</v>
      </c>
      <c r="B22" s="742" t="s">
        <v>1123</v>
      </c>
      <c r="C22" s="747"/>
      <c r="D22" s="747"/>
      <c r="E22" s="747"/>
      <c r="F22" s="747"/>
    </row>
    <row r="23" spans="1:9" ht="78.75" x14ac:dyDescent="0.2">
      <c r="A23" s="426" t="s">
        <v>117</v>
      </c>
      <c r="B23" s="748"/>
      <c r="C23" s="748"/>
      <c r="D23" s="144" t="s">
        <v>770</v>
      </c>
      <c r="E23" s="144" t="s">
        <v>391</v>
      </c>
      <c r="F23" s="455" t="s">
        <v>115</v>
      </c>
      <c r="G23" s="452" t="s">
        <v>770</v>
      </c>
      <c r="H23" s="453" t="s">
        <v>391</v>
      </c>
      <c r="I23" s="453" t="s">
        <v>115</v>
      </c>
    </row>
    <row r="24" spans="1:9" x14ac:dyDescent="0.2">
      <c r="A24" s="426" t="s">
        <v>117</v>
      </c>
      <c r="B24" s="749" t="s">
        <v>771</v>
      </c>
      <c r="C24" s="749"/>
      <c r="D24" s="106">
        <f>SUM('B CAS'!D24,'B CAPS'!D24)</f>
        <v>0</v>
      </c>
      <c r="E24" s="106">
        <f>SUM('B CAS'!E24,'B CAPS'!E24)</f>
        <v>9</v>
      </c>
      <c r="F24" s="106">
        <f>SUM('B CAS'!F24,'B CAPS'!F24)</f>
        <v>9</v>
      </c>
      <c r="G24" s="454">
        <f t="shared" ref="G24:G33" si="6">D24/$D$33</f>
        <v>0</v>
      </c>
      <c r="H24" s="454">
        <f t="shared" ref="H24:H33" si="7">E24/$E$33</f>
        <v>3.1623330990864372E-3</v>
      </c>
      <c r="I24" s="454">
        <f t="shared" ref="I24:I33" si="8">F24/$F$33</f>
        <v>3.5321821036106752E-3</v>
      </c>
    </row>
    <row r="25" spans="1:9" x14ac:dyDescent="0.2">
      <c r="A25" s="426" t="s">
        <v>117</v>
      </c>
      <c r="B25" s="750" t="s">
        <v>929</v>
      </c>
      <c r="C25" s="751"/>
      <c r="D25" s="106">
        <f>SUM('B CAS'!D25,'B CAPS'!D25)</f>
        <v>21</v>
      </c>
      <c r="E25" s="106">
        <f>SUM('B CAS'!E25,'B CAPS'!E25)</f>
        <v>129</v>
      </c>
      <c r="F25" s="106">
        <f>SUM('B CAS'!F25,'B CAPS'!F25)</f>
        <v>118</v>
      </c>
      <c r="G25" s="454">
        <f t="shared" si="6"/>
        <v>3.7701974865350089E-2</v>
      </c>
      <c r="H25" s="454">
        <f t="shared" si="7"/>
        <v>4.5326774420238934E-2</v>
      </c>
      <c r="I25" s="454">
        <f t="shared" si="8"/>
        <v>4.6310832025117737E-2</v>
      </c>
    </row>
    <row r="26" spans="1:9" x14ac:dyDescent="0.2">
      <c r="A26" s="426" t="s">
        <v>117</v>
      </c>
      <c r="B26" s="745" t="s">
        <v>0</v>
      </c>
      <c r="C26" s="745"/>
      <c r="D26" s="106">
        <f>SUM('B CAS'!D26,'B CAPS'!D26)</f>
        <v>15</v>
      </c>
      <c r="E26" s="106">
        <f>SUM('B CAS'!E26,'B CAPS'!E26)</f>
        <v>119</v>
      </c>
      <c r="F26" s="106">
        <f>SUM('B CAS'!F26,'B CAPS'!F26)</f>
        <v>70</v>
      </c>
      <c r="G26" s="454">
        <f t="shared" si="6"/>
        <v>2.6929982046678635E-2</v>
      </c>
      <c r="H26" s="454">
        <f t="shared" si="7"/>
        <v>4.1813070976809558E-2</v>
      </c>
      <c r="I26" s="454">
        <f t="shared" si="8"/>
        <v>2.7472527472527472E-2</v>
      </c>
    </row>
    <row r="27" spans="1:9" x14ac:dyDescent="0.2">
      <c r="A27" s="426" t="s">
        <v>117</v>
      </c>
      <c r="B27" s="752" t="s">
        <v>99</v>
      </c>
      <c r="C27" s="751"/>
      <c r="D27" s="106">
        <f>SUM('B CAS'!D27,'B CAPS'!D27)</f>
        <v>334</v>
      </c>
      <c r="E27" s="106">
        <f>SUM('B CAS'!E27,'B CAPS'!E27)</f>
        <v>2047</v>
      </c>
      <c r="F27" s="106">
        <f>SUM('B CAS'!F27,'B CAPS'!F27)</f>
        <v>1915</v>
      </c>
      <c r="G27" s="454">
        <f t="shared" si="6"/>
        <v>0.59964093357271098</v>
      </c>
      <c r="H27" s="454">
        <f t="shared" si="7"/>
        <v>0.71925509486999295</v>
      </c>
      <c r="I27" s="454">
        <f t="shared" si="8"/>
        <v>0.75156985871271587</v>
      </c>
    </row>
    <row r="28" spans="1:9" ht="15" customHeight="1" x14ac:dyDescent="0.2">
      <c r="A28" s="426" t="s">
        <v>117</v>
      </c>
      <c r="B28" s="745" t="s">
        <v>1</v>
      </c>
      <c r="C28" s="745"/>
      <c r="D28" s="106">
        <f>SUM('B CAS'!D28,'B CAPS'!D28)</f>
        <v>3</v>
      </c>
      <c r="E28" s="106">
        <f>SUM('B CAS'!E28,'B CAPS'!E28)</f>
        <v>7</v>
      </c>
      <c r="F28" s="106">
        <f>SUM('B CAS'!F28,'B CAPS'!F28)</f>
        <v>6</v>
      </c>
      <c r="G28" s="454">
        <f t="shared" si="6"/>
        <v>5.3859964093357273E-3</v>
      </c>
      <c r="H28" s="454">
        <f t="shared" si="7"/>
        <v>2.4595924104005621E-3</v>
      </c>
      <c r="I28" s="454">
        <f t="shared" si="8"/>
        <v>2.3547880690737832E-3</v>
      </c>
    </row>
    <row r="29" spans="1:9" x14ac:dyDescent="0.2">
      <c r="A29" s="426" t="s">
        <v>117</v>
      </c>
      <c r="B29" s="745" t="s">
        <v>2</v>
      </c>
      <c r="C29" s="745"/>
      <c r="D29" s="106">
        <f>SUM('B CAS'!D29,'B CAPS'!D29)</f>
        <v>17</v>
      </c>
      <c r="E29" s="106">
        <f>SUM('B CAS'!E29,'B CAPS'!E29)</f>
        <v>79</v>
      </c>
      <c r="F29" s="106">
        <f>SUM('B CAS'!F29,'B CAPS'!F29)</f>
        <v>76</v>
      </c>
      <c r="G29" s="454">
        <f t="shared" si="6"/>
        <v>3.052064631956912E-2</v>
      </c>
      <c r="H29" s="454">
        <f t="shared" si="7"/>
        <v>2.7758257203092059E-2</v>
      </c>
      <c r="I29" s="454">
        <f t="shared" si="8"/>
        <v>2.9827315541601257E-2</v>
      </c>
    </row>
    <row r="30" spans="1:9" ht="26.25" customHeight="1" x14ac:dyDescent="0.2">
      <c r="A30" s="426" t="s">
        <v>117</v>
      </c>
      <c r="B30" s="753" t="s">
        <v>3</v>
      </c>
      <c r="C30" s="754"/>
      <c r="D30" s="106">
        <f>SUM('B CAS'!D30,'B CAPS'!D30)</f>
        <v>4</v>
      </c>
      <c r="E30" s="106">
        <f>SUM('B CAS'!E30,'B CAPS'!E30)</f>
        <v>6</v>
      </c>
      <c r="F30" s="106">
        <f>SUM('B CAS'!F30,'B CAPS'!F30)</f>
        <v>6</v>
      </c>
      <c r="G30" s="454">
        <f t="shared" si="6"/>
        <v>7.1813285457809697E-3</v>
      </c>
      <c r="H30" s="454">
        <f t="shared" si="7"/>
        <v>2.1082220660576245E-3</v>
      </c>
      <c r="I30" s="454">
        <f t="shared" si="8"/>
        <v>2.3547880690737832E-3</v>
      </c>
    </row>
    <row r="31" spans="1:9" x14ac:dyDescent="0.2">
      <c r="A31" s="426" t="s">
        <v>117</v>
      </c>
      <c r="B31" s="745" t="s">
        <v>4</v>
      </c>
      <c r="C31" s="745"/>
      <c r="D31" s="106">
        <f>SUM('B CAS'!D31,'B CAPS'!D31)</f>
        <v>21</v>
      </c>
      <c r="E31" s="106">
        <f>SUM('B CAS'!E31,'B CAPS'!E31)</f>
        <v>76</v>
      </c>
      <c r="F31" s="106">
        <f>SUM('B CAS'!F31,'B CAPS'!F31)</f>
        <v>67</v>
      </c>
      <c r="G31" s="454">
        <f t="shared" si="6"/>
        <v>3.7701974865350089E-2</v>
      </c>
      <c r="H31" s="454">
        <f t="shared" si="7"/>
        <v>2.6704146170063246E-2</v>
      </c>
      <c r="I31" s="454">
        <f t="shared" si="8"/>
        <v>2.629513343799058E-2</v>
      </c>
    </row>
    <row r="32" spans="1:9" x14ac:dyDescent="0.2">
      <c r="A32" s="426" t="s">
        <v>117</v>
      </c>
      <c r="B32" s="745" t="s">
        <v>5</v>
      </c>
      <c r="C32" s="745"/>
      <c r="D32" s="106">
        <f>SUM('B CAS'!D32,'B CAPS'!D32)</f>
        <v>142</v>
      </c>
      <c r="E32" s="106">
        <f>SUM('B CAS'!E32,'B CAPS'!E32)</f>
        <v>374</v>
      </c>
      <c r="F32" s="106">
        <f>SUM('B CAS'!F32,'B CAPS'!F32)</f>
        <v>281</v>
      </c>
      <c r="G32" s="454">
        <f t="shared" si="6"/>
        <v>0.25493716337522443</v>
      </c>
      <c r="H32" s="454">
        <f t="shared" si="7"/>
        <v>0.13141250878425861</v>
      </c>
      <c r="I32" s="454">
        <f t="shared" si="8"/>
        <v>0.11028257456828885</v>
      </c>
    </row>
    <row r="33" spans="1:9" x14ac:dyDescent="0.2">
      <c r="A33" s="426" t="s">
        <v>117</v>
      </c>
      <c r="B33" s="758" t="s">
        <v>100</v>
      </c>
      <c r="C33" s="758"/>
      <c r="D33" s="107">
        <f>SUM(D24:D32)</f>
        <v>557</v>
      </c>
      <c r="E33" s="107">
        <f>SUM(E24:E32)</f>
        <v>2846</v>
      </c>
      <c r="F33" s="457">
        <f>SUM(F24:F32)</f>
        <v>2548</v>
      </c>
      <c r="G33" s="454">
        <f t="shared" si="6"/>
        <v>1</v>
      </c>
      <c r="H33" s="454">
        <f t="shared" si="7"/>
        <v>1</v>
      </c>
      <c r="I33" s="454">
        <f t="shared" si="8"/>
        <v>1</v>
      </c>
    </row>
    <row r="34" spans="1:9" x14ac:dyDescent="0.2">
      <c r="A34" s="429"/>
    </row>
    <row r="35" spans="1:9" ht="15.75" x14ac:dyDescent="0.25">
      <c r="A35" s="429"/>
      <c r="B35" s="24" t="s">
        <v>101</v>
      </c>
    </row>
    <row r="36" spans="1:9" x14ac:dyDescent="0.2">
      <c r="A36" s="426" t="s">
        <v>118</v>
      </c>
      <c r="B36" s="3" t="s">
        <v>1124</v>
      </c>
      <c r="F36" s="25"/>
    </row>
    <row r="37" spans="1:9" x14ac:dyDescent="0.2">
      <c r="A37" s="426" t="s">
        <v>118</v>
      </c>
      <c r="B37" s="10" t="s">
        <v>102</v>
      </c>
      <c r="C37" s="108">
        <f>'B CAS'!C37+'B CAPS'!C37+'B GS'!C25</f>
        <v>3</v>
      </c>
      <c r="F37" s="25"/>
    </row>
    <row r="38" spans="1:9" x14ac:dyDescent="0.2">
      <c r="A38" s="426" t="s">
        <v>118</v>
      </c>
      <c r="B38" s="10" t="s">
        <v>103</v>
      </c>
      <c r="C38" s="108">
        <f>'B CAS'!C38+'B CAPS'!C38+'B GS'!C26</f>
        <v>11</v>
      </c>
      <c r="F38" s="25"/>
    </row>
    <row r="39" spans="1:9" x14ac:dyDescent="0.2">
      <c r="A39" s="426" t="s">
        <v>118</v>
      </c>
      <c r="B39" s="10" t="s">
        <v>104</v>
      </c>
      <c r="C39" s="108">
        <f>'B CAS'!C39+'B CAPS'!C39+'B GS'!C27</f>
        <v>770</v>
      </c>
      <c r="F39" s="25"/>
    </row>
    <row r="40" spans="1:9" x14ac:dyDescent="0.2">
      <c r="A40" s="426" t="s">
        <v>118</v>
      </c>
      <c r="B40" s="10" t="s">
        <v>685</v>
      </c>
      <c r="C40" s="108">
        <f>'B CAS'!C40+'B CAPS'!C40+'B GS'!C28</f>
        <v>147</v>
      </c>
      <c r="F40" s="25"/>
    </row>
    <row r="41" spans="1:9" x14ac:dyDescent="0.2">
      <c r="A41" s="426" t="s">
        <v>118</v>
      </c>
      <c r="B41" s="10" t="s">
        <v>105</v>
      </c>
      <c r="C41" s="108">
        <f>'B CAS'!C41+'B CAPS'!C41+'B GS'!C29</f>
        <v>317</v>
      </c>
      <c r="F41" s="25"/>
    </row>
    <row r="42" spans="1:9" x14ac:dyDescent="0.2">
      <c r="A42" s="426" t="s">
        <v>118</v>
      </c>
      <c r="B42" s="10" t="s">
        <v>106</v>
      </c>
      <c r="C42" s="108">
        <f>'B CAS'!C42+'B CAPS'!C42+'B GS'!C30</f>
        <v>1</v>
      </c>
      <c r="F42" s="25"/>
    </row>
    <row r="43" spans="1:9" ht="25.5" x14ac:dyDescent="0.2">
      <c r="A43" s="426" t="s">
        <v>118</v>
      </c>
      <c r="B43" s="304" t="s">
        <v>544</v>
      </c>
      <c r="C43" s="108">
        <f>'B CAS'!C43+'B CAPS'!C43+'B GS'!C31</f>
        <v>23</v>
      </c>
      <c r="F43" s="25"/>
    </row>
    <row r="44" spans="1:9" ht="25.5" x14ac:dyDescent="0.2">
      <c r="A44" s="426" t="s">
        <v>118</v>
      </c>
      <c r="B44" s="304" t="s">
        <v>545</v>
      </c>
      <c r="C44" s="108">
        <f>'B CAS'!C44+'B CAPS'!C44+'B GS'!C32</f>
        <v>0</v>
      </c>
      <c r="F44" s="25"/>
    </row>
    <row r="45" spans="1:9" x14ac:dyDescent="0.2">
      <c r="A45" s="426" t="s">
        <v>118</v>
      </c>
      <c r="B45" s="311" t="s">
        <v>546</v>
      </c>
      <c r="C45" s="108">
        <f>'B CAS'!C45+'B CAPS'!C45+'B GS'!C33</f>
        <v>0</v>
      </c>
      <c r="F45" s="25"/>
    </row>
    <row r="46" spans="1:9" x14ac:dyDescent="0.2">
      <c r="A46" s="429"/>
    </row>
    <row r="47" spans="1:9" ht="15.75" x14ac:dyDescent="0.2">
      <c r="A47" s="429"/>
      <c r="B47" s="26" t="s">
        <v>107</v>
      </c>
      <c r="C47" s="339"/>
      <c r="D47" s="339"/>
      <c r="E47" s="339"/>
      <c r="F47" s="339"/>
    </row>
    <row r="48" spans="1:9" ht="54.75" customHeight="1" x14ac:dyDescent="0.2">
      <c r="A48" s="429"/>
      <c r="B48" s="762" t="s">
        <v>955</v>
      </c>
      <c r="C48" s="759"/>
      <c r="D48" s="759"/>
      <c r="E48" s="759"/>
      <c r="F48" s="759"/>
    </row>
    <row r="49" spans="1:6" x14ac:dyDescent="0.2">
      <c r="A49" s="430"/>
      <c r="B49" s="339"/>
      <c r="C49" s="339"/>
      <c r="D49" s="339"/>
      <c r="E49" s="339"/>
      <c r="F49" s="339"/>
    </row>
    <row r="50" spans="1:6" x14ac:dyDescent="0.2">
      <c r="A50" s="429"/>
      <c r="B50" s="760" t="s">
        <v>367</v>
      </c>
      <c r="C50" s="761"/>
      <c r="D50" s="337"/>
      <c r="E50" s="337"/>
      <c r="F50" s="337"/>
    </row>
    <row r="51" spans="1:6" x14ac:dyDescent="0.2">
      <c r="A51" s="431"/>
      <c r="B51" s="212"/>
      <c r="C51" s="212"/>
      <c r="D51" s="212"/>
      <c r="E51" s="212"/>
      <c r="F51" s="212"/>
    </row>
    <row r="52" spans="1:6" ht="42.75" customHeight="1" x14ac:dyDescent="0.2">
      <c r="A52" s="431"/>
      <c r="B52" s="762" t="s">
        <v>1125</v>
      </c>
      <c r="C52" s="763"/>
      <c r="D52" s="763"/>
      <c r="E52" s="763"/>
      <c r="F52" s="212"/>
    </row>
    <row r="53" spans="1:6" x14ac:dyDescent="0.2">
      <c r="A53" s="431"/>
      <c r="B53" s="338"/>
      <c r="C53" s="338"/>
      <c r="D53" s="338"/>
      <c r="E53" s="338"/>
      <c r="F53" s="212"/>
    </row>
    <row r="54" spans="1:6" x14ac:dyDescent="0.2">
      <c r="A54" s="431"/>
      <c r="B54" s="214" t="s">
        <v>1126</v>
      </c>
      <c r="C54" s="338"/>
      <c r="D54" s="338"/>
      <c r="E54" s="338"/>
      <c r="F54" s="212"/>
    </row>
    <row r="55" spans="1:6" s="213" customFormat="1" ht="48" customHeight="1" x14ac:dyDescent="0.2">
      <c r="A55" s="429"/>
      <c r="B55" s="762" t="s">
        <v>1127</v>
      </c>
      <c r="C55" s="759"/>
      <c r="D55" s="759"/>
      <c r="E55" s="759"/>
      <c r="F55" s="759"/>
    </row>
    <row r="56" spans="1:6" s="213" customFormat="1" ht="38.25" customHeight="1" x14ac:dyDescent="0.2">
      <c r="A56" s="426" t="s">
        <v>119</v>
      </c>
      <c r="B56" s="764" t="s">
        <v>1128</v>
      </c>
      <c r="C56" s="765"/>
      <c r="D56" s="765"/>
      <c r="E56" s="766"/>
      <c r="F56" s="106"/>
    </row>
    <row r="57" spans="1:6" s="213" customFormat="1" ht="65.25" customHeight="1" x14ac:dyDescent="0.2">
      <c r="A57" s="426" t="s">
        <v>120</v>
      </c>
      <c r="B57" s="767" t="s">
        <v>1129</v>
      </c>
      <c r="C57" s="768"/>
      <c r="D57" s="768"/>
      <c r="E57" s="769"/>
      <c r="F57" s="106"/>
    </row>
    <row r="58" spans="1:6" s="213" customFormat="1" ht="35.25" customHeight="1" x14ac:dyDescent="0.2">
      <c r="A58" s="426" t="s">
        <v>121</v>
      </c>
      <c r="B58" s="734" t="s">
        <v>1130</v>
      </c>
      <c r="C58" s="756"/>
      <c r="D58" s="756"/>
      <c r="E58" s="757"/>
      <c r="F58" s="106"/>
    </row>
    <row r="59" spans="1:6" ht="36" customHeight="1" x14ac:dyDescent="0.2">
      <c r="A59" s="426" t="s">
        <v>122</v>
      </c>
      <c r="B59" s="734" t="s">
        <v>1131</v>
      </c>
      <c r="C59" s="756"/>
      <c r="D59" s="756"/>
      <c r="E59" s="757"/>
      <c r="F59" s="106"/>
    </row>
    <row r="60" spans="1:6" ht="35.25" customHeight="1" x14ac:dyDescent="0.2">
      <c r="A60" s="426" t="s">
        <v>123</v>
      </c>
      <c r="B60" s="734" t="s">
        <v>1132</v>
      </c>
      <c r="C60" s="756"/>
      <c r="D60" s="756"/>
      <c r="E60" s="757"/>
      <c r="F60" s="106"/>
    </row>
    <row r="61" spans="1:6" ht="38.25" customHeight="1" x14ac:dyDescent="0.2">
      <c r="A61" s="426" t="s">
        <v>124</v>
      </c>
      <c r="B61" s="767" t="s">
        <v>1133</v>
      </c>
      <c r="C61" s="768"/>
      <c r="D61" s="768"/>
      <c r="E61" s="769"/>
      <c r="F61" s="106"/>
    </row>
    <row r="62" spans="1:6" ht="26.25" customHeight="1" x14ac:dyDescent="0.2">
      <c r="A62" s="426" t="s">
        <v>125</v>
      </c>
      <c r="B62" s="755" t="s">
        <v>368</v>
      </c>
      <c r="C62" s="756"/>
      <c r="D62" s="756"/>
      <c r="E62" s="757"/>
      <c r="F62" s="106"/>
    </row>
    <row r="63" spans="1:6" ht="25.5" customHeight="1" x14ac:dyDescent="0.2">
      <c r="A63" s="426" t="s">
        <v>649</v>
      </c>
      <c r="B63" s="734" t="s">
        <v>1134</v>
      </c>
      <c r="C63" s="756"/>
      <c r="D63" s="756"/>
      <c r="E63" s="757"/>
      <c r="F63" s="109"/>
    </row>
    <row r="64" spans="1:6" ht="27.75" customHeight="1" x14ac:dyDescent="0.2">
      <c r="A64" s="431"/>
      <c r="B64" s="338"/>
      <c r="C64" s="338"/>
      <c r="D64" s="338"/>
      <c r="E64" s="338"/>
      <c r="F64" s="212"/>
    </row>
    <row r="65" spans="1:6" ht="30.75" customHeight="1" x14ac:dyDescent="0.2">
      <c r="A65" s="432"/>
      <c r="B65" s="215" t="s">
        <v>956</v>
      </c>
      <c r="C65" s="212"/>
      <c r="D65" s="212"/>
      <c r="E65" s="212"/>
      <c r="F65" s="212"/>
    </row>
    <row r="66" spans="1:6" ht="42" customHeight="1" x14ac:dyDescent="0.2">
      <c r="A66" s="429"/>
      <c r="B66" s="762" t="s">
        <v>957</v>
      </c>
      <c r="C66" s="759"/>
      <c r="D66" s="759"/>
      <c r="E66" s="759"/>
      <c r="F66" s="759"/>
    </row>
    <row r="67" spans="1:6" ht="37.5" customHeight="1" x14ac:dyDescent="0.2">
      <c r="A67" s="426" t="s">
        <v>119</v>
      </c>
      <c r="B67" s="764" t="s">
        <v>958</v>
      </c>
      <c r="C67" s="765"/>
      <c r="D67" s="765"/>
      <c r="E67" s="766"/>
      <c r="F67" s="106"/>
    </row>
    <row r="68" spans="1:6" s="213" customFormat="1" ht="57.75" customHeight="1" x14ac:dyDescent="0.2">
      <c r="A68" s="426" t="s">
        <v>120</v>
      </c>
      <c r="B68" s="767" t="s">
        <v>959</v>
      </c>
      <c r="C68" s="768"/>
      <c r="D68" s="768"/>
      <c r="E68" s="769"/>
      <c r="F68" s="106"/>
    </row>
    <row r="69" spans="1:6" s="213" customFormat="1" ht="31.5" customHeight="1" x14ac:dyDescent="0.2">
      <c r="A69" s="426" t="s">
        <v>121</v>
      </c>
      <c r="B69" s="734" t="s">
        <v>960</v>
      </c>
      <c r="C69" s="756"/>
      <c r="D69" s="756"/>
      <c r="E69" s="757"/>
      <c r="F69" s="106"/>
    </row>
    <row r="70" spans="1:6" ht="39.75" customHeight="1" x14ac:dyDescent="0.2">
      <c r="A70" s="426" t="s">
        <v>122</v>
      </c>
      <c r="B70" s="734" t="s">
        <v>1135</v>
      </c>
      <c r="C70" s="756"/>
      <c r="D70" s="756"/>
      <c r="E70" s="757"/>
      <c r="F70" s="106"/>
    </row>
    <row r="71" spans="1:6" ht="27" customHeight="1" x14ac:dyDescent="0.2">
      <c r="A71" s="426" t="s">
        <v>123</v>
      </c>
      <c r="B71" s="734" t="s">
        <v>1136</v>
      </c>
      <c r="C71" s="756"/>
      <c r="D71" s="756"/>
      <c r="E71" s="757"/>
      <c r="F71" s="106"/>
    </row>
    <row r="72" spans="1:6" ht="41.25" customHeight="1" x14ac:dyDescent="0.2">
      <c r="A72" s="426" t="s">
        <v>124</v>
      </c>
      <c r="B72" s="767" t="s">
        <v>1137</v>
      </c>
      <c r="C72" s="768"/>
      <c r="D72" s="768"/>
      <c r="E72" s="769"/>
      <c r="F72" s="106"/>
    </row>
    <row r="73" spans="1:6" ht="26.25" customHeight="1" x14ac:dyDescent="0.2">
      <c r="A73" s="426" t="s">
        <v>125</v>
      </c>
      <c r="B73" s="755" t="s">
        <v>368</v>
      </c>
      <c r="C73" s="756"/>
      <c r="D73" s="756"/>
      <c r="E73" s="757"/>
      <c r="F73" s="106"/>
    </row>
    <row r="74" spans="1:6" ht="25.5" customHeight="1" x14ac:dyDescent="0.2">
      <c r="A74" s="426" t="s">
        <v>649</v>
      </c>
      <c r="B74" s="734" t="s">
        <v>961</v>
      </c>
      <c r="C74" s="756"/>
      <c r="D74" s="756"/>
      <c r="E74" s="757"/>
      <c r="F74" s="109"/>
    </row>
    <row r="75" spans="1:6" ht="27.75" customHeight="1" x14ac:dyDescent="0.2">
      <c r="A75" s="429"/>
      <c r="F75" s="110"/>
    </row>
    <row r="76" spans="1:6" ht="24.75" customHeight="1" x14ac:dyDescent="0.2">
      <c r="A76" s="429"/>
    </row>
    <row r="77" spans="1:6" x14ac:dyDescent="0.2">
      <c r="A77" s="429"/>
      <c r="B77" s="3" t="s">
        <v>108</v>
      </c>
    </row>
    <row r="78" spans="1:6" ht="78.75" customHeight="1" x14ac:dyDescent="0.2">
      <c r="A78" s="429"/>
      <c r="B78" s="770" t="s">
        <v>1138</v>
      </c>
      <c r="C78" s="731"/>
      <c r="D78" s="731"/>
      <c r="E78" s="731"/>
      <c r="F78" s="731"/>
    </row>
    <row r="79" spans="1:6" ht="59.25" customHeight="1" x14ac:dyDescent="0.2">
      <c r="A79" s="426" t="s">
        <v>369</v>
      </c>
      <c r="B79" s="771" t="s">
        <v>1139</v>
      </c>
      <c r="C79" s="772"/>
      <c r="D79" s="772"/>
      <c r="E79" s="772"/>
      <c r="F79" s="221"/>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288"/>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 style="372" customWidth="1"/>
    <col min="3" max="3" width="14.7109375" style="372" customWidth="1"/>
    <col min="4" max="4" width="16.28515625" style="372" customWidth="1"/>
    <col min="5" max="6" width="14.7109375" style="372" customWidth="1"/>
    <col min="7" max="7" width="8.5703125" style="372" customWidth="1"/>
    <col min="8" max="8" width="9.140625" style="372" customWidth="1"/>
    <col min="9" max="16384" width="9.140625" style="372"/>
  </cols>
  <sheetData>
    <row r="1" spans="1:12" ht="34.5" thickBot="1" x14ac:dyDescent="0.25">
      <c r="A1" s="945" t="s">
        <v>1023</v>
      </c>
      <c r="B1" s="951"/>
      <c r="C1" s="951"/>
      <c r="D1" s="951"/>
      <c r="E1" s="951"/>
      <c r="F1" s="951"/>
      <c r="G1" s="405" t="s">
        <v>1004</v>
      </c>
      <c r="H1" s="406" t="s">
        <v>1005</v>
      </c>
      <c r="I1" s="414" t="s">
        <v>987</v>
      </c>
      <c r="K1" s="410" t="s">
        <v>990</v>
      </c>
      <c r="L1" s="407" t="s">
        <v>1006</v>
      </c>
    </row>
    <row r="2" spans="1:12" x14ac:dyDescent="0.2"/>
    <row r="3" spans="1:12" ht="15.75" x14ac:dyDescent="0.25">
      <c r="B3" s="24" t="s">
        <v>370</v>
      </c>
    </row>
    <row r="4" spans="1:12" ht="106.5" customHeight="1" x14ac:dyDescent="0.2">
      <c r="A4" s="426" t="s">
        <v>603</v>
      </c>
      <c r="B4" s="778" t="s">
        <v>1114</v>
      </c>
      <c r="C4" s="779"/>
      <c r="D4" s="779"/>
      <c r="E4" s="779"/>
      <c r="F4" s="730"/>
    </row>
    <row r="5" spans="1:12" x14ac:dyDescent="0.2">
      <c r="A5" s="426" t="s">
        <v>603</v>
      </c>
      <c r="B5" s="755" t="s">
        <v>305</v>
      </c>
      <c r="C5" s="783"/>
      <c r="D5" s="784"/>
      <c r="E5" s="468">
        <v>693</v>
      </c>
    </row>
    <row r="6" spans="1:12" x14ac:dyDescent="0.2">
      <c r="A6" s="426" t="s">
        <v>603</v>
      </c>
      <c r="B6" s="773" t="s">
        <v>306</v>
      </c>
      <c r="C6" s="774"/>
      <c r="D6" s="775"/>
      <c r="E6" s="353">
        <v>1105</v>
      </c>
    </row>
    <row r="7" spans="1:12" x14ac:dyDescent="0.2">
      <c r="A7" s="426"/>
      <c r="B7" s="331"/>
      <c r="C7" s="43"/>
      <c r="D7" s="43"/>
      <c r="E7" s="466">
        <f>SUM(E5:E6)</f>
        <v>1798</v>
      </c>
    </row>
    <row r="8" spans="1:12" s="450" customFormat="1" x14ac:dyDescent="0.2">
      <c r="A8" s="426"/>
      <c r="B8" s="447"/>
      <c r="C8" s="43"/>
      <c r="D8" s="43"/>
      <c r="E8" s="466"/>
    </row>
    <row r="9" spans="1:12" x14ac:dyDescent="0.2">
      <c r="A9" s="426" t="s">
        <v>603</v>
      </c>
      <c r="B9" s="773" t="s">
        <v>307</v>
      </c>
      <c r="C9" s="774"/>
      <c r="D9" s="775"/>
      <c r="E9" s="353">
        <v>539</v>
      </c>
    </row>
    <row r="10" spans="1:12" x14ac:dyDescent="0.2">
      <c r="A10" s="426" t="s">
        <v>603</v>
      </c>
      <c r="B10" s="773" t="s">
        <v>738</v>
      </c>
      <c r="C10" s="774"/>
      <c r="D10" s="775"/>
      <c r="E10" s="353">
        <v>942</v>
      </c>
    </row>
    <row r="11" spans="1:12" x14ac:dyDescent="0.2">
      <c r="A11" s="426"/>
      <c r="B11" s="331"/>
      <c r="C11" s="30"/>
      <c r="D11" s="30"/>
      <c r="E11" s="466">
        <f>SUM(E9:E10)</f>
        <v>1481</v>
      </c>
      <c r="F11" s="454">
        <f>E11/E7</f>
        <v>0.82369299221357062</v>
      </c>
    </row>
    <row r="12" spans="1:12" s="450" customFormat="1" x14ac:dyDescent="0.2">
      <c r="A12" s="426"/>
      <c r="B12" s="447"/>
      <c r="C12" s="30"/>
      <c r="D12" s="30"/>
      <c r="E12" s="466"/>
      <c r="F12" s="454"/>
    </row>
    <row r="13" spans="1:12" x14ac:dyDescent="0.2">
      <c r="A13" s="426" t="s">
        <v>603</v>
      </c>
      <c r="B13" s="773" t="s">
        <v>728</v>
      </c>
      <c r="C13" s="774"/>
      <c r="D13" s="775"/>
      <c r="E13" s="353">
        <v>211</v>
      </c>
    </row>
    <row r="14" spans="1:12" x14ac:dyDescent="0.2">
      <c r="A14" s="426" t="s">
        <v>603</v>
      </c>
      <c r="B14" s="776" t="s">
        <v>729</v>
      </c>
      <c r="C14" s="774"/>
      <c r="D14" s="775"/>
      <c r="E14" s="353">
        <v>1</v>
      </c>
    </row>
    <row r="15" spans="1:12" x14ac:dyDescent="0.2">
      <c r="A15" s="426"/>
      <c r="B15" s="331"/>
      <c r="C15" s="30"/>
      <c r="D15" s="30"/>
      <c r="E15" s="466">
        <f>SUM(E13:E14)</f>
        <v>212</v>
      </c>
    </row>
    <row r="16" spans="1:12" s="450" customFormat="1" x14ac:dyDescent="0.2">
      <c r="A16" s="426"/>
      <c r="B16" s="447"/>
      <c r="C16" s="30"/>
      <c r="D16" s="30"/>
      <c r="E16" s="466"/>
    </row>
    <row r="17" spans="1:7" x14ac:dyDescent="0.2">
      <c r="A17" s="426" t="s">
        <v>603</v>
      </c>
      <c r="B17" s="777" t="s">
        <v>730</v>
      </c>
      <c r="C17" s="774"/>
      <c r="D17" s="775"/>
      <c r="E17" s="353">
        <v>346</v>
      </c>
    </row>
    <row r="18" spans="1:7" x14ac:dyDescent="0.2">
      <c r="A18" s="426" t="s">
        <v>603</v>
      </c>
      <c r="B18" s="776" t="s">
        <v>731</v>
      </c>
      <c r="C18" s="774"/>
      <c r="D18" s="775"/>
      <c r="E18" s="353">
        <v>0</v>
      </c>
    </row>
    <row r="19" spans="1:7" s="450" customFormat="1" x14ac:dyDescent="0.2">
      <c r="A19" s="426"/>
      <c r="B19" s="448"/>
      <c r="C19" s="447"/>
      <c r="D19" s="447"/>
      <c r="E19" s="467">
        <f>SUM(E17:E18)</f>
        <v>346</v>
      </c>
    </row>
    <row r="20" spans="1:7" x14ac:dyDescent="0.2">
      <c r="E20" s="437">
        <f>SUM(E13+E14+E17+E18)</f>
        <v>558</v>
      </c>
      <c r="F20" s="454">
        <f>E20/E11</f>
        <v>0.37677245104659013</v>
      </c>
      <c r="G20" s="454">
        <f>E20/E7</f>
        <v>0.31034482758620691</v>
      </c>
    </row>
    <row r="21" spans="1:7" s="450" customFormat="1" x14ac:dyDescent="0.2">
      <c r="A21" s="449"/>
      <c r="E21" s="437"/>
    </row>
    <row r="22" spans="1:7" ht="29.25" customHeight="1" x14ac:dyDescent="0.2">
      <c r="A22" s="376" t="s">
        <v>604</v>
      </c>
      <c r="B22" s="778" t="s">
        <v>732</v>
      </c>
      <c r="C22" s="779"/>
      <c r="D22" s="779"/>
      <c r="E22" s="779"/>
      <c r="F22" s="730"/>
    </row>
    <row r="23" spans="1:7" x14ac:dyDescent="0.2">
      <c r="A23" s="376"/>
      <c r="B23" s="780"/>
      <c r="C23" s="781"/>
      <c r="D23" s="781"/>
      <c r="E23" s="34" t="s">
        <v>490</v>
      </c>
      <c r="F23" s="34" t="s">
        <v>491</v>
      </c>
    </row>
    <row r="24" spans="1:7" x14ac:dyDescent="0.2">
      <c r="A24" s="376" t="s">
        <v>604</v>
      </c>
      <c r="B24" s="787" t="s">
        <v>371</v>
      </c>
      <c r="C24" s="787"/>
      <c r="D24" s="787"/>
      <c r="E24" s="446"/>
      <c r="F24" s="446" t="s">
        <v>1030</v>
      </c>
    </row>
    <row r="25" spans="1:7" x14ac:dyDescent="0.2">
      <c r="A25" s="376" t="s">
        <v>604</v>
      </c>
      <c r="B25" s="788" t="s">
        <v>1115</v>
      </c>
      <c r="C25" s="789"/>
      <c r="D25" s="789"/>
      <c r="E25" s="42"/>
      <c r="F25" s="30"/>
    </row>
    <row r="26" spans="1:7" x14ac:dyDescent="0.2">
      <c r="A26" s="376" t="s">
        <v>604</v>
      </c>
      <c r="B26" s="790" t="s">
        <v>954</v>
      </c>
      <c r="C26" s="791"/>
      <c r="D26" s="792"/>
      <c r="E26" s="366"/>
      <c r="F26" s="30"/>
    </row>
    <row r="27" spans="1:7" x14ac:dyDescent="0.2">
      <c r="A27" s="376" t="s">
        <v>604</v>
      </c>
      <c r="B27" s="793" t="s">
        <v>434</v>
      </c>
      <c r="C27" s="793"/>
      <c r="D27" s="793"/>
      <c r="E27" s="366"/>
      <c r="F27" s="30"/>
    </row>
    <row r="28" spans="1:7" x14ac:dyDescent="0.2">
      <c r="A28" s="376" t="s">
        <v>604</v>
      </c>
      <c r="B28" s="793" t="s">
        <v>435</v>
      </c>
      <c r="C28" s="793"/>
      <c r="D28" s="793"/>
      <c r="E28" s="366"/>
    </row>
    <row r="29" spans="1:7" x14ac:dyDescent="0.2">
      <c r="A29" s="376" t="s">
        <v>604</v>
      </c>
      <c r="B29" s="273" t="s">
        <v>637</v>
      </c>
      <c r="C29" s="347"/>
      <c r="D29" s="347"/>
      <c r="E29" s="33"/>
      <c r="F29" s="511" t="s">
        <v>1030</v>
      </c>
    </row>
    <row r="30" spans="1:7" x14ac:dyDescent="0.2">
      <c r="A30" s="376" t="s">
        <v>604</v>
      </c>
      <c r="B30" s="785" t="s">
        <v>638</v>
      </c>
      <c r="C30" s="741"/>
      <c r="D30" s="347"/>
      <c r="E30" s="33"/>
    </row>
    <row r="31" spans="1:7" x14ac:dyDescent="0.2">
      <c r="A31" s="376" t="s">
        <v>604</v>
      </c>
      <c r="B31" s="785" t="s">
        <v>639</v>
      </c>
      <c r="C31" s="741"/>
      <c r="D31" s="347"/>
      <c r="E31" s="33"/>
      <c r="F31" s="511" t="s">
        <v>1030</v>
      </c>
    </row>
    <row r="32" spans="1:7" x14ac:dyDescent="0.2">
      <c r="B32" s="332"/>
      <c r="C32" s="332"/>
      <c r="D32" s="332"/>
    </row>
    <row r="33" spans="1:6" ht="15.75" x14ac:dyDescent="0.25">
      <c r="A33" s="359"/>
      <c r="B33" s="24" t="s">
        <v>372</v>
      </c>
    </row>
    <row r="34" spans="1:6" x14ac:dyDescent="0.2">
      <c r="A34" s="376" t="s">
        <v>602</v>
      </c>
      <c r="B34" s="3" t="s">
        <v>686</v>
      </c>
    </row>
    <row r="35" spans="1:6" ht="25.5" customHeight="1" x14ac:dyDescent="0.2">
      <c r="A35" s="376" t="s">
        <v>602</v>
      </c>
      <c r="B35" s="772" t="s">
        <v>373</v>
      </c>
      <c r="C35" s="772"/>
      <c r="D35" s="446" t="s">
        <v>1030</v>
      </c>
      <c r="F35" s="30"/>
    </row>
    <row r="36" spans="1:6" ht="24.75" customHeight="1" x14ac:dyDescent="0.2">
      <c r="A36" s="376" t="s">
        <v>602</v>
      </c>
      <c r="B36" s="724" t="s">
        <v>436</v>
      </c>
      <c r="C36" s="772"/>
      <c r="D36" s="34"/>
      <c r="F36" s="30"/>
    </row>
    <row r="37" spans="1:6" ht="12.75" customHeight="1" x14ac:dyDescent="0.2">
      <c r="A37" s="376" t="s">
        <v>602</v>
      </c>
      <c r="B37" s="772" t="s">
        <v>437</v>
      </c>
      <c r="C37" s="772"/>
      <c r="D37" s="34"/>
      <c r="F37" s="30"/>
    </row>
    <row r="38" spans="1:6" x14ac:dyDescent="0.2"/>
    <row r="39" spans="1:6" ht="29.25" customHeight="1" x14ac:dyDescent="0.2">
      <c r="A39" s="376" t="s">
        <v>605</v>
      </c>
      <c r="B39" s="786" t="s">
        <v>886</v>
      </c>
      <c r="C39" s="786"/>
      <c r="D39" s="786"/>
      <c r="E39" s="786"/>
      <c r="F39" s="730"/>
    </row>
    <row r="40" spans="1:6" x14ac:dyDescent="0.2">
      <c r="A40" s="376" t="s">
        <v>605</v>
      </c>
      <c r="B40" s="772" t="s">
        <v>438</v>
      </c>
      <c r="C40" s="772"/>
      <c r="D40" s="446" t="s">
        <v>1030</v>
      </c>
      <c r="F40" s="30"/>
    </row>
    <row r="41" spans="1:6" x14ac:dyDescent="0.2">
      <c r="A41" s="376" t="s">
        <v>605</v>
      </c>
      <c r="B41" s="724" t="s">
        <v>439</v>
      </c>
      <c r="C41" s="772"/>
      <c r="D41" s="34"/>
      <c r="F41" s="30"/>
    </row>
    <row r="42" spans="1:6" ht="12.75" customHeight="1" x14ac:dyDescent="0.2">
      <c r="A42" s="376" t="s">
        <v>605</v>
      </c>
      <c r="B42" s="772" t="s">
        <v>440</v>
      </c>
      <c r="C42" s="772"/>
      <c r="D42" s="34"/>
      <c r="F42" s="30"/>
    </row>
    <row r="43" spans="1:6" x14ac:dyDescent="0.2"/>
    <row r="44" spans="1:6" ht="54.75" customHeight="1" x14ac:dyDescent="0.2">
      <c r="A44" s="376" t="s">
        <v>606</v>
      </c>
      <c r="B44" s="778" t="s">
        <v>571</v>
      </c>
      <c r="C44" s="800"/>
      <c r="D44" s="800"/>
      <c r="E44" s="800"/>
      <c r="F44" s="730"/>
    </row>
    <row r="45" spans="1:6" ht="24" x14ac:dyDescent="0.2">
      <c r="A45" s="376" t="s">
        <v>606</v>
      </c>
      <c r="B45" s="368"/>
      <c r="C45" s="31" t="s">
        <v>887</v>
      </c>
      <c r="D45" s="32" t="s">
        <v>888</v>
      </c>
      <c r="E45" s="49"/>
      <c r="F45" s="33"/>
    </row>
    <row r="46" spans="1:6" x14ac:dyDescent="0.2">
      <c r="A46" s="376" t="s">
        <v>606</v>
      </c>
      <c r="B46" s="47" t="s">
        <v>889</v>
      </c>
      <c r="C46" s="34">
        <v>14</v>
      </c>
      <c r="D46" s="35"/>
      <c r="F46" s="33"/>
    </row>
    <row r="47" spans="1:6" x14ac:dyDescent="0.2">
      <c r="A47" s="376" t="s">
        <v>606</v>
      </c>
      <c r="B47" s="47" t="s">
        <v>890</v>
      </c>
      <c r="C47" s="34">
        <v>4</v>
      </c>
      <c r="D47" s="35"/>
      <c r="F47" s="33"/>
    </row>
    <row r="48" spans="1:6" x14ac:dyDescent="0.2">
      <c r="A48" s="376" t="s">
        <v>606</v>
      </c>
      <c r="B48" s="47" t="s">
        <v>891</v>
      </c>
      <c r="C48" s="34">
        <v>3</v>
      </c>
      <c r="D48" s="35"/>
      <c r="F48" s="33"/>
    </row>
    <row r="49" spans="1:6" x14ac:dyDescent="0.2">
      <c r="A49" s="376" t="s">
        <v>606</v>
      </c>
      <c r="B49" s="47" t="s">
        <v>892</v>
      </c>
      <c r="C49" s="34">
        <v>3</v>
      </c>
      <c r="D49" s="35"/>
      <c r="F49" s="33"/>
    </row>
    <row r="50" spans="1:6" ht="25.5" x14ac:dyDescent="0.2">
      <c r="A50" s="376" t="s">
        <v>606</v>
      </c>
      <c r="B50" s="50" t="s">
        <v>687</v>
      </c>
      <c r="C50" s="34">
        <v>2</v>
      </c>
      <c r="D50" s="35"/>
      <c r="F50" s="33"/>
    </row>
    <row r="51" spans="1:6" x14ac:dyDescent="0.2">
      <c r="A51" s="376" t="s">
        <v>606</v>
      </c>
      <c r="B51" s="47" t="s">
        <v>893</v>
      </c>
      <c r="C51" s="34"/>
      <c r="D51" s="35">
        <v>2</v>
      </c>
      <c r="F51" s="33"/>
    </row>
    <row r="52" spans="1:6" x14ac:dyDescent="0.2">
      <c r="A52" s="376" t="s">
        <v>606</v>
      </c>
      <c r="B52" s="47" t="s">
        <v>894</v>
      </c>
      <c r="C52" s="34">
        <v>4</v>
      </c>
      <c r="D52" s="35"/>
      <c r="F52" s="33"/>
    </row>
    <row r="53" spans="1:6" x14ac:dyDescent="0.2">
      <c r="A53" s="376" t="s">
        <v>606</v>
      </c>
      <c r="B53" s="47" t="s">
        <v>895</v>
      </c>
      <c r="C53" s="34"/>
      <c r="D53" s="35">
        <v>2</v>
      </c>
      <c r="F53" s="33"/>
    </row>
    <row r="54" spans="1:6" ht="13.5" thickBot="1" x14ac:dyDescent="0.25">
      <c r="A54" s="376" t="s">
        <v>606</v>
      </c>
      <c r="B54" s="292" t="s">
        <v>896</v>
      </c>
      <c r="C54" s="34"/>
      <c r="D54" s="605" t="s">
        <v>1062</v>
      </c>
      <c r="F54" s="33"/>
    </row>
    <row r="55" spans="1:6" ht="13.5" thickBot="1" x14ac:dyDescent="0.25">
      <c r="A55" s="376" t="s">
        <v>606</v>
      </c>
      <c r="B55" s="302" t="s">
        <v>365</v>
      </c>
      <c r="C55" s="35"/>
      <c r="D55" s="35">
        <v>1</v>
      </c>
      <c r="F55" s="33"/>
    </row>
    <row r="56" spans="1:6" ht="13.5" thickBot="1" x14ac:dyDescent="0.25">
      <c r="A56" s="376" t="s">
        <v>606</v>
      </c>
      <c r="B56" s="302" t="s">
        <v>366</v>
      </c>
      <c r="C56" s="35"/>
      <c r="D56" s="35">
        <v>1</v>
      </c>
      <c r="F56" s="33"/>
    </row>
    <row r="57" spans="1:6" x14ac:dyDescent="0.2">
      <c r="A57" s="376" t="s">
        <v>606</v>
      </c>
      <c r="B57" s="293" t="s">
        <v>572</v>
      </c>
      <c r="C57" s="34"/>
      <c r="D57" s="35"/>
      <c r="F57" s="33"/>
    </row>
    <row r="58" spans="1:6" x14ac:dyDescent="0.2"/>
    <row r="59" spans="1:6" ht="15.75" x14ac:dyDescent="0.2">
      <c r="B59" s="36" t="s">
        <v>897</v>
      </c>
    </row>
    <row r="60" spans="1:6" ht="38.25" customHeight="1" x14ac:dyDescent="0.2">
      <c r="A60" s="376" t="s">
        <v>607</v>
      </c>
      <c r="B60" s="801" t="s">
        <v>599</v>
      </c>
      <c r="C60" s="802"/>
      <c r="D60" s="802"/>
      <c r="E60" s="802"/>
      <c r="F60" s="730"/>
    </row>
    <row r="61" spans="1:6" x14ac:dyDescent="0.2">
      <c r="A61" s="376" t="s">
        <v>607</v>
      </c>
      <c r="B61" s="803" t="s">
        <v>600</v>
      </c>
      <c r="C61" s="787"/>
      <c r="D61" s="787"/>
      <c r="E61" s="373"/>
      <c r="F61" s="30"/>
    </row>
    <row r="62" spans="1:6" x14ac:dyDescent="0.2">
      <c r="A62" s="376" t="s">
        <v>607</v>
      </c>
      <c r="B62" s="794" t="s">
        <v>469</v>
      </c>
      <c r="C62" s="772"/>
      <c r="D62" s="772"/>
      <c r="E62" s="137"/>
      <c r="F62" s="30"/>
    </row>
    <row r="63" spans="1:6" x14ac:dyDescent="0.2">
      <c r="A63" s="376" t="s">
        <v>607</v>
      </c>
      <c r="B63" s="794" t="s">
        <v>471</v>
      </c>
      <c r="C63" s="794"/>
      <c r="D63" s="794"/>
      <c r="E63" s="373"/>
      <c r="F63" s="30"/>
    </row>
    <row r="64" spans="1:6" x14ac:dyDescent="0.2">
      <c r="A64" s="376" t="s">
        <v>607</v>
      </c>
      <c r="B64" s="794" t="s">
        <v>470</v>
      </c>
      <c r="C64" s="794"/>
      <c r="D64" s="794"/>
      <c r="E64" s="373"/>
      <c r="F64" s="30"/>
    </row>
    <row r="65" spans="1:6" x14ac:dyDescent="0.2">
      <c r="A65" s="376" t="s">
        <v>607</v>
      </c>
      <c r="B65" s="795" t="s">
        <v>601</v>
      </c>
      <c r="C65" s="796"/>
      <c r="D65" s="796"/>
      <c r="E65" s="606" t="s">
        <v>1030</v>
      </c>
      <c r="F65" s="30"/>
    </row>
    <row r="66" spans="1:6" x14ac:dyDescent="0.2">
      <c r="B66" s="797" t="s">
        <v>1076</v>
      </c>
      <c r="C66" s="789"/>
      <c r="D66" s="789"/>
      <c r="E66" s="46"/>
    </row>
    <row r="67" spans="1:6" x14ac:dyDescent="0.2">
      <c r="B67" s="332"/>
      <c r="C67" s="332"/>
      <c r="D67" s="332"/>
    </row>
    <row r="68" spans="1:6" ht="28.5" customHeight="1" x14ac:dyDescent="0.2">
      <c r="A68" s="376" t="s">
        <v>608</v>
      </c>
      <c r="B68" s="798" t="s">
        <v>898</v>
      </c>
      <c r="C68" s="798"/>
      <c r="D68" s="798"/>
      <c r="E68" s="798"/>
      <c r="F68" s="799"/>
    </row>
    <row r="69" spans="1:6" ht="25.5" x14ac:dyDescent="0.2">
      <c r="A69" s="376" t="s">
        <v>608</v>
      </c>
      <c r="B69" s="342"/>
      <c r="C69" s="373" t="s">
        <v>899</v>
      </c>
      <c r="D69" s="373" t="s">
        <v>900</v>
      </c>
      <c r="E69" s="373" t="s">
        <v>901</v>
      </c>
      <c r="F69" s="373" t="s">
        <v>902</v>
      </c>
    </row>
    <row r="70" spans="1:6" ht="15" x14ac:dyDescent="0.2">
      <c r="A70" s="376" t="s">
        <v>608</v>
      </c>
      <c r="B70" s="77" t="s">
        <v>903</v>
      </c>
      <c r="C70" s="78"/>
      <c r="D70" s="78"/>
      <c r="E70" s="78"/>
      <c r="F70" s="79"/>
    </row>
    <row r="71" spans="1:6" ht="25.5" x14ac:dyDescent="0.2">
      <c r="A71" s="376" t="s">
        <v>608</v>
      </c>
      <c r="B71" s="274" t="s">
        <v>640</v>
      </c>
      <c r="C71" s="34" t="s">
        <v>1030</v>
      </c>
      <c r="D71" s="34"/>
      <c r="E71" s="446"/>
      <c r="F71" s="34"/>
    </row>
    <row r="72" spans="1:6" x14ac:dyDescent="0.2">
      <c r="A72" s="376" t="s">
        <v>608</v>
      </c>
      <c r="B72" s="38" t="s">
        <v>904</v>
      </c>
      <c r="C72" s="34"/>
      <c r="D72" s="34"/>
      <c r="E72" s="446" t="s">
        <v>1030</v>
      </c>
      <c r="F72" s="34"/>
    </row>
    <row r="73" spans="1:6" x14ac:dyDescent="0.2">
      <c r="A73" s="376" t="s">
        <v>608</v>
      </c>
      <c r="B73" s="275" t="s">
        <v>641</v>
      </c>
      <c r="C73" s="446" t="s">
        <v>1030</v>
      </c>
      <c r="D73" s="34"/>
      <c r="E73" s="34"/>
      <c r="F73" s="34"/>
    </row>
    <row r="74" spans="1:6" x14ac:dyDescent="0.2">
      <c r="A74" s="376" t="s">
        <v>608</v>
      </c>
      <c r="B74" s="38" t="s">
        <v>906</v>
      </c>
      <c r="C74" s="446" t="s">
        <v>1030</v>
      </c>
      <c r="D74" s="34"/>
      <c r="E74" s="34"/>
      <c r="F74" s="34"/>
    </row>
    <row r="75" spans="1:6" x14ac:dyDescent="0.2">
      <c r="A75" s="376" t="s">
        <v>608</v>
      </c>
      <c r="B75" s="276" t="s">
        <v>642</v>
      </c>
      <c r="C75" s="34"/>
      <c r="D75" s="446" t="s">
        <v>1030</v>
      </c>
      <c r="E75" s="34"/>
      <c r="F75" s="34"/>
    </row>
    <row r="76" spans="1:6" x14ac:dyDescent="0.2">
      <c r="A76" s="376" t="s">
        <v>608</v>
      </c>
      <c r="B76" s="38" t="s">
        <v>905</v>
      </c>
      <c r="C76" s="34"/>
      <c r="D76" s="34"/>
      <c r="E76" s="446" t="s">
        <v>1030</v>
      </c>
      <c r="F76" s="34"/>
    </row>
    <row r="77" spans="1:6" ht="15" x14ac:dyDescent="0.2">
      <c r="A77" s="376" t="s">
        <v>608</v>
      </c>
      <c r="B77" s="77" t="s">
        <v>907</v>
      </c>
      <c r="C77" s="78"/>
      <c r="D77" s="78"/>
      <c r="E77" s="78"/>
      <c r="F77" s="79"/>
    </row>
    <row r="78" spans="1:6" x14ac:dyDescent="0.2">
      <c r="A78" s="376" t="s">
        <v>608</v>
      </c>
      <c r="B78" s="38" t="s">
        <v>908</v>
      </c>
      <c r="C78" s="34"/>
      <c r="D78" s="34"/>
      <c r="E78" s="34" t="s">
        <v>1030</v>
      </c>
      <c r="F78" s="446"/>
    </row>
    <row r="79" spans="1:6" x14ac:dyDescent="0.2">
      <c r="A79" s="376" t="s">
        <v>608</v>
      </c>
      <c r="B79" s="38" t="s">
        <v>909</v>
      </c>
      <c r="C79" s="34"/>
      <c r="D79" s="34"/>
      <c r="E79" s="446" t="s">
        <v>1030</v>
      </c>
      <c r="F79" s="34"/>
    </row>
    <row r="80" spans="1:6" x14ac:dyDescent="0.2">
      <c r="A80" s="376" t="s">
        <v>608</v>
      </c>
      <c r="B80" s="38" t="s">
        <v>910</v>
      </c>
      <c r="C80" s="34"/>
      <c r="D80" s="34"/>
      <c r="E80" s="446" t="s">
        <v>1030</v>
      </c>
      <c r="F80" s="34"/>
    </row>
    <row r="81" spans="1:8" x14ac:dyDescent="0.2">
      <c r="A81" s="376" t="s">
        <v>608</v>
      </c>
      <c r="B81" s="38" t="s">
        <v>911</v>
      </c>
      <c r="C81" s="446" t="s">
        <v>1030</v>
      </c>
      <c r="D81" s="34"/>
      <c r="E81" s="34"/>
      <c r="F81" s="34"/>
    </row>
    <row r="82" spans="1:8" x14ac:dyDescent="0.2">
      <c r="A82" s="376" t="s">
        <v>608</v>
      </c>
      <c r="B82" s="276" t="s">
        <v>643</v>
      </c>
      <c r="C82" s="34"/>
      <c r="D82" s="34"/>
      <c r="E82" s="446" t="s">
        <v>1030</v>
      </c>
      <c r="F82" s="34"/>
    </row>
    <row r="83" spans="1:8" x14ac:dyDescent="0.2">
      <c r="A83" s="376" t="s">
        <v>608</v>
      </c>
      <c r="B83" s="38" t="s">
        <v>912</v>
      </c>
      <c r="C83" s="446" t="s">
        <v>1030</v>
      </c>
      <c r="D83" s="34"/>
      <c r="E83" s="34"/>
      <c r="F83" s="34"/>
    </row>
    <row r="84" spans="1:8" x14ac:dyDescent="0.2">
      <c r="A84" s="376" t="s">
        <v>608</v>
      </c>
      <c r="B84" s="38" t="s">
        <v>913</v>
      </c>
      <c r="C84" s="34"/>
      <c r="D84" s="34"/>
      <c r="E84" s="34"/>
      <c r="F84" s="446" t="s">
        <v>1030</v>
      </c>
    </row>
    <row r="85" spans="1:8" x14ac:dyDescent="0.2">
      <c r="A85" s="376" t="s">
        <v>608</v>
      </c>
      <c r="B85" s="38" t="s">
        <v>914</v>
      </c>
      <c r="C85" s="34"/>
      <c r="D85" s="34"/>
      <c r="E85" s="34"/>
      <c r="F85" s="446" t="s">
        <v>1030</v>
      </c>
    </row>
    <row r="86" spans="1:8" ht="25.5" x14ac:dyDescent="0.2">
      <c r="A86" s="376" t="s">
        <v>608</v>
      </c>
      <c r="B86" s="51" t="s">
        <v>915</v>
      </c>
      <c r="C86" s="446" t="s">
        <v>1030</v>
      </c>
      <c r="D86" s="34"/>
      <c r="E86" s="34"/>
      <c r="F86" s="34"/>
    </row>
    <row r="87" spans="1:8" x14ac:dyDescent="0.2">
      <c r="A87" s="376" t="s">
        <v>608</v>
      </c>
      <c r="B87" s="276" t="s">
        <v>644</v>
      </c>
      <c r="C87" s="34"/>
      <c r="D87" s="34"/>
      <c r="E87" s="446" t="s">
        <v>1030</v>
      </c>
      <c r="F87" s="34"/>
    </row>
    <row r="88" spans="1:8" x14ac:dyDescent="0.2">
      <c r="A88" s="376" t="s">
        <v>608</v>
      </c>
      <c r="B88" s="38" t="s">
        <v>917</v>
      </c>
      <c r="C88" s="34"/>
      <c r="D88" s="446" t="s">
        <v>1030</v>
      </c>
      <c r="E88" s="34"/>
      <c r="F88" s="34"/>
    </row>
    <row r="89" spans="1:8" x14ac:dyDescent="0.2">
      <c r="A89" s="376" t="s">
        <v>608</v>
      </c>
      <c r="B89" s="38" t="s">
        <v>918</v>
      </c>
      <c r="C89" s="34"/>
      <c r="D89" s="34"/>
      <c r="E89" s="34"/>
      <c r="F89" s="446" t="s">
        <v>1030</v>
      </c>
    </row>
    <row r="90" spans="1:8" x14ac:dyDescent="0.2">
      <c r="A90" s="376" t="s">
        <v>608</v>
      </c>
      <c r="B90" s="277" t="s">
        <v>645</v>
      </c>
      <c r="C90" s="607"/>
      <c r="D90" s="607" t="s">
        <v>1030</v>
      </c>
      <c r="E90" s="607"/>
      <c r="F90" s="116"/>
    </row>
    <row r="91" spans="1:8" x14ac:dyDescent="0.2"/>
    <row r="92" spans="1:8" ht="15.75" x14ac:dyDescent="0.25">
      <c r="B92" s="24" t="s">
        <v>919</v>
      </c>
    </row>
    <row r="93" spans="1:8" x14ac:dyDescent="0.2">
      <c r="A93" s="376" t="s">
        <v>609</v>
      </c>
      <c r="B93" s="57" t="s">
        <v>625</v>
      </c>
      <c r="C93" s="53"/>
      <c r="D93" s="53"/>
      <c r="E93" s="53"/>
      <c r="F93" s="53"/>
      <c r="G93" s="53"/>
      <c r="H93" s="54"/>
    </row>
    <row r="94" spans="1:8" x14ac:dyDescent="0.2">
      <c r="A94" s="376"/>
      <c r="B94" s="780"/>
      <c r="C94" s="781"/>
      <c r="D94" s="781"/>
      <c r="E94" s="34" t="s">
        <v>490</v>
      </c>
      <c r="F94" s="34" t="s">
        <v>491</v>
      </c>
      <c r="G94" s="53"/>
      <c r="H94" s="54"/>
    </row>
    <row r="95" spans="1:8" ht="39.75" customHeight="1" x14ac:dyDescent="0.2">
      <c r="A95" s="376" t="s">
        <v>626</v>
      </c>
      <c r="B95" s="740" t="s">
        <v>403</v>
      </c>
      <c r="C95" s="756"/>
      <c r="D95" s="757"/>
      <c r="E95" s="608" t="s">
        <v>1030</v>
      </c>
      <c r="F95" s="69"/>
      <c r="G95" s="53"/>
      <c r="H95" s="53"/>
    </row>
    <row r="96" spans="1:8" ht="26.25" customHeight="1" x14ac:dyDescent="0.2">
      <c r="A96" s="376" t="s">
        <v>626</v>
      </c>
      <c r="B96" s="809" t="s">
        <v>1116</v>
      </c>
      <c r="C96" s="810"/>
      <c r="D96" s="810"/>
      <c r="E96" s="810"/>
      <c r="F96" s="811"/>
      <c r="G96" s="55"/>
      <c r="H96" s="55"/>
    </row>
    <row r="97" spans="1:8" ht="12.75" customHeight="1" x14ac:dyDescent="0.2">
      <c r="A97" s="376" t="s">
        <v>626</v>
      </c>
      <c r="B97" s="194"/>
      <c r="C97" s="812" t="s">
        <v>865</v>
      </c>
      <c r="D97" s="813"/>
      <c r="E97" s="813"/>
      <c r="F97" s="814"/>
      <c r="G97" s="815"/>
      <c r="H97" s="55"/>
    </row>
    <row r="98" spans="1:8" ht="24" customHeight="1" x14ac:dyDescent="0.2">
      <c r="A98" s="376" t="s">
        <v>626</v>
      </c>
      <c r="B98" s="195"/>
      <c r="C98" s="61" t="s">
        <v>438</v>
      </c>
      <c r="D98" s="61" t="s">
        <v>439</v>
      </c>
      <c r="E98" s="61" t="s">
        <v>881</v>
      </c>
      <c r="F98" s="92" t="s">
        <v>882</v>
      </c>
      <c r="G98" s="196" t="s">
        <v>866</v>
      </c>
      <c r="H98" s="55"/>
    </row>
    <row r="99" spans="1:8" ht="12.75" customHeight="1" x14ac:dyDescent="0.2">
      <c r="A99" s="376" t="s">
        <v>626</v>
      </c>
      <c r="B99" s="278" t="s">
        <v>708</v>
      </c>
      <c r="C99" s="704" t="s">
        <v>1030</v>
      </c>
      <c r="D99" s="197"/>
      <c r="E99" s="197"/>
      <c r="F99" s="197"/>
      <c r="G99" s="58"/>
      <c r="H99" s="55"/>
    </row>
    <row r="100" spans="1:8" ht="12.75" customHeight="1" x14ac:dyDescent="0.2">
      <c r="A100" s="376" t="s">
        <v>626</v>
      </c>
      <c r="B100" s="278" t="s">
        <v>701</v>
      </c>
      <c r="C100" s="197"/>
      <c r="D100" s="197"/>
      <c r="E100" s="197"/>
      <c r="F100" s="197"/>
      <c r="G100" s="58"/>
      <c r="H100" s="55"/>
    </row>
    <row r="101" spans="1:8" ht="12.75" customHeight="1" x14ac:dyDescent="0.2">
      <c r="A101" s="376" t="s">
        <v>626</v>
      </c>
      <c r="B101" s="278" t="s">
        <v>709</v>
      </c>
      <c r="C101" s="197"/>
      <c r="D101" s="197"/>
      <c r="E101" s="197"/>
      <c r="F101" s="197"/>
      <c r="G101" s="58"/>
      <c r="H101" s="55"/>
    </row>
    <row r="102" spans="1:8" ht="25.5" x14ac:dyDescent="0.2">
      <c r="A102" s="376" t="s">
        <v>626</v>
      </c>
      <c r="B102" s="62" t="s">
        <v>710</v>
      </c>
      <c r="C102" s="197"/>
      <c r="D102" s="197"/>
      <c r="E102" s="197"/>
      <c r="F102" s="197"/>
      <c r="G102" s="58"/>
      <c r="H102" s="55"/>
    </row>
    <row r="103" spans="1:8" x14ac:dyDescent="0.2">
      <c r="A103" s="376" t="s">
        <v>626</v>
      </c>
      <c r="B103" s="198" t="s">
        <v>702</v>
      </c>
      <c r="C103" s="197"/>
      <c r="D103" s="197"/>
      <c r="E103" s="197"/>
      <c r="F103" s="197"/>
      <c r="G103" s="58" t="s">
        <v>1030</v>
      </c>
      <c r="H103" s="55"/>
    </row>
    <row r="104" spans="1:8" ht="12.75" customHeight="1" x14ac:dyDescent="0.2">
      <c r="A104" s="376"/>
      <c r="B104" s="65"/>
      <c r="C104" s="66"/>
      <c r="D104" s="66"/>
      <c r="E104" s="66"/>
      <c r="F104" s="66"/>
      <c r="G104" s="64"/>
      <c r="H104" s="55"/>
    </row>
    <row r="105" spans="1:8" ht="39" customHeight="1" x14ac:dyDescent="0.2">
      <c r="A105" s="661" t="s">
        <v>489</v>
      </c>
      <c r="B105" s="816" t="s">
        <v>1117</v>
      </c>
      <c r="C105" s="817"/>
      <c r="D105" s="817"/>
      <c r="E105" s="817"/>
      <c r="F105" s="817"/>
      <c r="G105" s="817"/>
      <c r="H105" s="55"/>
    </row>
    <row r="106" spans="1:8" s="233" customFormat="1" ht="18.75" customHeight="1" x14ac:dyDescent="0.2">
      <c r="A106" s="661" t="s">
        <v>489</v>
      </c>
      <c r="B106" s="804" t="s">
        <v>965</v>
      </c>
      <c r="C106" s="804"/>
      <c r="D106" s="804"/>
      <c r="E106" s="689"/>
      <c r="F106" s="690"/>
      <c r="G106" s="691"/>
      <c r="H106" s="55"/>
    </row>
    <row r="107" spans="1:8" s="233" customFormat="1" ht="12.75" customHeight="1" x14ac:dyDescent="0.2">
      <c r="A107" s="661" t="s">
        <v>489</v>
      </c>
      <c r="B107" s="804" t="s">
        <v>966</v>
      </c>
      <c r="C107" s="804"/>
      <c r="D107" s="804"/>
      <c r="E107" s="689"/>
      <c r="F107" s="690"/>
      <c r="G107" s="691"/>
      <c r="H107" s="55"/>
    </row>
    <row r="108" spans="1:8" s="233" customFormat="1" ht="12.75" customHeight="1" x14ac:dyDescent="0.2">
      <c r="A108" s="661" t="s">
        <v>489</v>
      </c>
      <c r="B108" s="804" t="s">
        <v>967</v>
      </c>
      <c r="C108" s="804"/>
      <c r="D108" s="804"/>
      <c r="E108" s="694" t="s">
        <v>1030</v>
      </c>
      <c r="F108" s="690"/>
      <c r="G108" s="691"/>
      <c r="H108" s="55"/>
    </row>
    <row r="109" spans="1:8" s="233" customFormat="1" ht="12.75" customHeight="1" x14ac:dyDescent="0.2">
      <c r="A109" s="374"/>
      <c r="B109" s="349"/>
      <c r="C109" s="349"/>
      <c r="D109" s="349"/>
      <c r="E109" s="279"/>
      <c r="F109" s="235"/>
      <c r="G109" s="64"/>
      <c r="H109" s="55"/>
    </row>
    <row r="110" spans="1:8" s="233" customFormat="1" ht="12.75" customHeight="1" x14ac:dyDescent="0.2">
      <c r="A110" s="374"/>
      <c r="B110" s="349"/>
      <c r="C110" s="349"/>
      <c r="D110" s="349"/>
      <c r="E110" s="279"/>
      <c r="F110" s="235"/>
      <c r="G110" s="64"/>
      <c r="H110" s="55"/>
    </row>
    <row r="111" spans="1:8" s="233" customFormat="1" ht="12.75" customHeight="1" x14ac:dyDescent="0.2">
      <c r="A111" s="374"/>
      <c r="B111" s="349"/>
      <c r="C111" s="349"/>
      <c r="D111" s="349"/>
      <c r="E111" s="279"/>
      <c r="F111" s="235"/>
      <c r="G111" s="64"/>
      <c r="H111" s="55"/>
    </row>
    <row r="112" spans="1:8" s="233" customFormat="1" ht="12.75" customHeight="1" x14ac:dyDescent="0.2">
      <c r="A112" s="374"/>
      <c r="B112" s="349"/>
      <c r="C112" s="349"/>
      <c r="D112" s="349"/>
      <c r="E112" s="279"/>
      <c r="F112" s="235"/>
      <c r="G112" s="64"/>
      <c r="H112" s="55"/>
    </row>
    <row r="113" spans="1:8" s="233" customFormat="1" ht="12.75" customHeight="1" x14ac:dyDescent="0.2">
      <c r="A113" s="661" t="s">
        <v>489</v>
      </c>
      <c r="B113" s="805" t="s">
        <v>971</v>
      </c>
      <c r="C113" s="805"/>
      <c r="D113" s="805"/>
      <c r="E113" s="805"/>
      <c r="F113" s="805"/>
      <c r="G113" s="805"/>
      <c r="H113" s="55"/>
    </row>
    <row r="114" spans="1:8" s="233" customFormat="1" ht="12.75" customHeight="1" x14ac:dyDescent="0.2">
      <c r="A114" s="661"/>
      <c r="B114" s="806" t="s">
        <v>1118</v>
      </c>
      <c r="C114" s="807"/>
      <c r="D114" s="807"/>
      <c r="E114" s="807"/>
      <c r="F114" s="807"/>
      <c r="G114" s="807"/>
      <c r="H114" s="55"/>
    </row>
    <row r="115" spans="1:8" s="233" customFormat="1" ht="12.75" customHeight="1" x14ac:dyDescent="0.2">
      <c r="A115" s="661"/>
      <c r="B115" s="808" t="s">
        <v>972</v>
      </c>
      <c r="C115" s="807"/>
      <c r="D115" s="807"/>
      <c r="E115" s="807"/>
      <c r="F115" s="807"/>
      <c r="G115" s="807"/>
      <c r="H115" s="55"/>
    </row>
    <row r="116" spans="1:8" s="233" customFormat="1" ht="12.75" customHeight="1" x14ac:dyDescent="0.2">
      <c r="A116" s="661" t="s">
        <v>489</v>
      </c>
      <c r="B116" s="805" t="s">
        <v>968</v>
      </c>
      <c r="C116" s="805"/>
      <c r="D116" s="805"/>
      <c r="E116" s="692"/>
      <c r="F116" s="279"/>
      <c r="G116" s="693"/>
      <c r="H116" s="55"/>
    </row>
    <row r="117" spans="1:8" s="233" customFormat="1" ht="12.75" customHeight="1" x14ac:dyDescent="0.2">
      <c r="A117" s="661" t="s">
        <v>489</v>
      </c>
      <c r="B117" s="805" t="s">
        <v>969</v>
      </c>
      <c r="C117" s="805"/>
      <c r="D117" s="805"/>
      <c r="E117" s="692"/>
      <c r="F117" s="279"/>
      <c r="G117" s="693"/>
      <c r="H117" s="55"/>
    </row>
    <row r="118" spans="1:8" s="233" customFormat="1" ht="12.75" customHeight="1" x14ac:dyDescent="0.2">
      <c r="A118" s="661" t="s">
        <v>489</v>
      </c>
      <c r="B118" s="805" t="s">
        <v>970</v>
      </c>
      <c r="C118" s="805"/>
      <c r="D118" s="805"/>
      <c r="E118" s="694" t="s">
        <v>1030</v>
      </c>
      <c r="F118" s="279"/>
      <c r="G118" s="693"/>
      <c r="H118" s="55"/>
    </row>
    <row r="119" spans="1:8" s="233" customFormat="1" ht="12.75" customHeight="1" x14ac:dyDescent="0.2">
      <c r="A119" s="374"/>
      <c r="B119" s="349"/>
      <c r="C119" s="349"/>
      <c r="D119" s="349"/>
      <c r="E119" s="279"/>
      <c r="F119" s="235"/>
      <c r="G119" s="64"/>
      <c r="H119" s="55"/>
    </row>
    <row r="120" spans="1:8" s="233" customFormat="1" ht="12.75" customHeight="1" x14ac:dyDescent="0.2">
      <c r="A120" s="374"/>
      <c r="B120" s="349"/>
      <c r="C120" s="349"/>
      <c r="D120" s="349"/>
      <c r="E120" s="279"/>
      <c r="F120" s="235"/>
      <c r="G120" s="64"/>
      <c r="H120" s="55"/>
    </row>
    <row r="121" spans="1:8" s="233" customFormat="1" ht="12.75" customHeight="1" x14ac:dyDescent="0.2">
      <c r="A121" s="351"/>
      <c r="B121" s="234"/>
      <c r="C121" s="235"/>
      <c r="D121" s="235"/>
      <c r="E121" s="235"/>
      <c r="F121" s="235"/>
      <c r="G121" s="64"/>
      <c r="H121" s="55"/>
    </row>
    <row r="122" spans="1:8" s="233" customFormat="1" ht="12.75" customHeight="1" thickBot="1" x14ac:dyDescent="0.25">
      <c r="A122" s="374" t="s">
        <v>456</v>
      </c>
      <c r="B122" s="805" t="s">
        <v>711</v>
      </c>
      <c r="C122" s="805"/>
      <c r="D122" s="805"/>
      <c r="E122" s="805"/>
      <c r="F122" s="805"/>
      <c r="G122" s="805"/>
      <c r="H122" s="55"/>
    </row>
    <row r="123" spans="1:8" s="233" customFormat="1" ht="12.75" customHeight="1" x14ac:dyDescent="0.2">
      <c r="A123" s="374" t="s">
        <v>456</v>
      </c>
      <c r="B123" s="349"/>
      <c r="C123" s="349"/>
      <c r="D123" s="349"/>
      <c r="E123" s="305" t="s">
        <v>97</v>
      </c>
      <c r="F123" s="306" t="s">
        <v>98</v>
      </c>
      <c r="G123" s="349"/>
      <c r="H123" s="55"/>
    </row>
    <row r="124" spans="1:8" s="233" customFormat="1" ht="13.5" customHeight="1" x14ac:dyDescent="0.2">
      <c r="A124" s="374" t="s">
        <v>456</v>
      </c>
      <c r="B124" s="349" t="s">
        <v>712</v>
      </c>
      <c r="C124" s="349"/>
      <c r="D124" s="349"/>
      <c r="E124" s="307"/>
      <c r="F124" s="308"/>
      <c r="G124" s="64"/>
      <c r="H124" s="55"/>
    </row>
    <row r="125" spans="1:8" s="233" customFormat="1" ht="12.75" customHeight="1" x14ac:dyDescent="0.2">
      <c r="A125" s="374" t="s">
        <v>456</v>
      </c>
      <c r="B125" s="349" t="s">
        <v>713</v>
      </c>
      <c r="C125" s="349"/>
      <c r="D125" s="349"/>
      <c r="E125" s="307"/>
      <c r="F125" s="308"/>
      <c r="G125" s="64"/>
      <c r="H125" s="55"/>
    </row>
    <row r="126" spans="1:8" s="233" customFormat="1" ht="15.75" customHeight="1" x14ac:dyDescent="0.2">
      <c r="A126" s="374" t="s">
        <v>456</v>
      </c>
      <c r="B126" s="266" t="s">
        <v>714</v>
      </c>
      <c r="C126" s="279"/>
      <c r="D126" s="279"/>
      <c r="E126" s="307"/>
      <c r="F126" s="308"/>
      <c r="G126" s="64"/>
      <c r="H126" s="55"/>
    </row>
    <row r="127" spans="1:8" s="233" customFormat="1" ht="12.75" customHeight="1" x14ac:dyDescent="0.2">
      <c r="A127" s="374" t="s">
        <v>456</v>
      </c>
      <c r="B127" s="280" t="s">
        <v>715</v>
      </c>
      <c r="C127" s="279"/>
      <c r="D127" s="279"/>
      <c r="E127" s="307"/>
      <c r="F127" s="308"/>
      <c r="G127" s="64"/>
      <c r="H127" s="55"/>
    </row>
    <row r="128" spans="1:8" s="233" customFormat="1" ht="28.5" customHeight="1" x14ac:dyDescent="0.2">
      <c r="A128" s="374" t="s">
        <v>456</v>
      </c>
      <c r="B128" s="281" t="s">
        <v>716</v>
      </c>
      <c r="C128" s="279"/>
      <c r="D128" s="279"/>
      <c r="E128" s="307"/>
      <c r="F128" s="308"/>
      <c r="G128" s="64"/>
      <c r="H128" s="55"/>
    </row>
    <row r="129" spans="1:8" s="233" customFormat="1" ht="15" customHeight="1" x14ac:dyDescent="0.2">
      <c r="A129" s="374" t="s">
        <v>456</v>
      </c>
      <c r="B129" s="280" t="s">
        <v>717</v>
      </c>
      <c r="C129" s="279"/>
      <c r="D129" s="279"/>
      <c r="E129" s="609" t="s">
        <v>1030</v>
      </c>
      <c r="F129" s="610" t="s">
        <v>1030</v>
      </c>
      <c r="G129" s="64"/>
      <c r="H129" s="55"/>
    </row>
    <row r="130" spans="1:8" s="233" customFormat="1" ht="12.75" customHeight="1" thickBot="1" x14ac:dyDescent="0.25">
      <c r="A130" s="374" t="s">
        <v>456</v>
      </c>
      <c r="B130" s="280" t="s">
        <v>444</v>
      </c>
      <c r="C130" s="279"/>
      <c r="D130" s="279"/>
      <c r="E130" s="611" t="s">
        <v>1030</v>
      </c>
      <c r="F130" s="612" t="s">
        <v>1030</v>
      </c>
      <c r="G130" s="64"/>
      <c r="H130" s="55"/>
    </row>
    <row r="131" spans="1:8" s="233" customFormat="1" ht="12.75" customHeight="1" x14ac:dyDescent="0.2">
      <c r="A131" s="376"/>
      <c r="B131" s="65"/>
      <c r="C131" s="66"/>
      <c r="D131" s="66"/>
      <c r="E131" s="66"/>
      <c r="F131" s="66"/>
      <c r="G131" s="55"/>
      <c r="H131" s="55"/>
    </row>
    <row r="132" spans="1:8" x14ac:dyDescent="0.2">
      <c r="A132" s="376" t="s">
        <v>457</v>
      </c>
      <c r="B132" s="827" t="s">
        <v>718</v>
      </c>
      <c r="C132" s="828"/>
      <c r="D132" s="828"/>
      <c r="E132" s="828"/>
      <c r="F132" s="828"/>
      <c r="G132" s="55"/>
      <c r="H132" s="55"/>
    </row>
    <row r="133" spans="1:8" x14ac:dyDescent="0.2">
      <c r="A133" s="376" t="s">
        <v>457</v>
      </c>
      <c r="B133" s="354"/>
      <c r="C133" s="613" t="s">
        <v>490</v>
      </c>
      <c r="D133" s="34" t="s">
        <v>491</v>
      </c>
      <c r="E133" s="331"/>
      <c r="F133" s="331"/>
      <c r="G133" s="55"/>
      <c r="H133" s="55"/>
    </row>
    <row r="134" spans="1:8" x14ac:dyDescent="0.2">
      <c r="A134" s="376"/>
      <c r="B134" s="63"/>
      <c r="C134" s="64"/>
      <c r="D134" s="55"/>
      <c r="E134" s="55"/>
      <c r="F134" s="55"/>
      <c r="G134" s="55"/>
      <c r="H134" s="55"/>
    </row>
    <row r="135" spans="1:8" x14ac:dyDescent="0.2">
      <c r="C135" s="59"/>
      <c r="D135" s="60"/>
      <c r="E135" s="33"/>
      <c r="F135" s="30"/>
      <c r="H135" s="55"/>
    </row>
    <row r="136" spans="1:8" x14ac:dyDescent="0.2">
      <c r="A136" s="376" t="s">
        <v>703</v>
      </c>
      <c r="B136" s="724" t="s">
        <v>707</v>
      </c>
      <c r="C136" s="772"/>
      <c r="D136" s="772"/>
      <c r="E136" s="614" t="s">
        <v>1062</v>
      </c>
      <c r="F136" s="30"/>
    </row>
    <row r="137" spans="1:8" ht="27" customHeight="1" x14ac:dyDescent="0.2">
      <c r="A137" s="376" t="s">
        <v>703</v>
      </c>
      <c r="B137" s="772" t="s">
        <v>706</v>
      </c>
      <c r="C137" s="772"/>
      <c r="D137" s="772"/>
      <c r="E137" s="700">
        <v>42552</v>
      </c>
      <c r="F137" s="30"/>
    </row>
    <row r="138" spans="1:8" ht="27" customHeight="1" x14ac:dyDescent="0.2">
      <c r="A138" s="376"/>
      <c r="B138" s="352"/>
      <c r="C138" s="352"/>
      <c r="D138" s="352"/>
      <c r="E138" s="71"/>
      <c r="F138" s="30"/>
    </row>
    <row r="139" spans="1:8" ht="13.5" customHeight="1" x14ac:dyDescent="0.2">
      <c r="A139" s="376" t="s">
        <v>705</v>
      </c>
      <c r="B139" s="829" t="s">
        <v>458</v>
      </c>
      <c r="C139" s="830"/>
      <c r="D139" s="830"/>
      <c r="E139" s="830"/>
      <c r="F139" s="831"/>
    </row>
    <row r="140" spans="1:8" ht="27" customHeight="1" x14ac:dyDescent="0.2">
      <c r="A140" s="376" t="s">
        <v>705</v>
      </c>
      <c r="B140" s="818"/>
      <c r="C140" s="819"/>
      <c r="D140" s="819"/>
      <c r="E140" s="819"/>
      <c r="F140" s="820"/>
    </row>
    <row r="141" spans="1:8" x14ac:dyDescent="0.2">
      <c r="A141" s="376"/>
      <c r="B141" s="180"/>
      <c r="C141" s="180"/>
      <c r="D141" s="180"/>
      <c r="E141" s="71"/>
      <c r="F141" s="30"/>
    </row>
    <row r="142" spans="1:8" ht="15.75" customHeight="1" x14ac:dyDescent="0.2">
      <c r="A142" s="240" t="s">
        <v>719</v>
      </c>
      <c r="B142" s="821" t="s">
        <v>6</v>
      </c>
      <c r="C142" s="822"/>
      <c r="D142" s="822"/>
      <c r="E142" s="822"/>
      <c r="F142" s="822"/>
      <c r="G142" s="55"/>
    </row>
    <row r="143" spans="1:8" ht="17.25" customHeight="1" x14ac:dyDescent="0.2">
      <c r="A143" s="240" t="s">
        <v>719</v>
      </c>
      <c r="B143" s="282" t="s">
        <v>7</v>
      </c>
      <c r="C143" s="245"/>
      <c r="D143" s="62"/>
      <c r="E143" s="62"/>
      <c r="F143" s="54"/>
      <c r="G143" s="55"/>
      <c r="H143" s="55"/>
    </row>
    <row r="144" spans="1:8" x14ac:dyDescent="0.2">
      <c r="A144" s="240" t="s">
        <v>719</v>
      </c>
      <c r="B144" s="282" t="s">
        <v>624</v>
      </c>
      <c r="C144" s="245"/>
      <c r="D144" s="62"/>
      <c r="E144" s="62"/>
      <c r="F144" s="54"/>
      <c r="H144" s="55"/>
    </row>
    <row r="145" spans="1:11" x14ac:dyDescent="0.2">
      <c r="A145" s="240" t="s">
        <v>719</v>
      </c>
      <c r="B145" s="282" t="s">
        <v>704</v>
      </c>
      <c r="C145" s="245"/>
      <c r="D145" s="62"/>
      <c r="E145" s="62"/>
      <c r="F145" s="54"/>
    </row>
    <row r="146" spans="1:11" x14ac:dyDescent="0.2">
      <c r="A146" s="240" t="s">
        <v>719</v>
      </c>
      <c r="B146" s="282" t="s">
        <v>8</v>
      </c>
      <c r="C146" s="480" t="s">
        <v>1030</v>
      </c>
      <c r="D146" s="62"/>
      <c r="E146" s="62"/>
      <c r="F146" s="54"/>
    </row>
    <row r="147" spans="1:11" x14ac:dyDescent="0.2">
      <c r="A147" s="240" t="s">
        <v>719</v>
      </c>
      <c r="B147" s="358" t="s">
        <v>9</v>
      </c>
      <c r="C147" s="480" t="s">
        <v>1030</v>
      </c>
      <c r="D147" s="352"/>
      <c r="E147" s="71"/>
      <c r="F147" s="30"/>
    </row>
    <row r="148" spans="1:11" x14ac:dyDescent="0.2">
      <c r="A148" s="240" t="s">
        <v>719</v>
      </c>
      <c r="B148" s="282" t="s">
        <v>10</v>
      </c>
      <c r="C148" s="615" t="s">
        <v>1030</v>
      </c>
    </row>
    <row r="149" spans="1:11" x14ac:dyDescent="0.2">
      <c r="A149" s="240" t="s">
        <v>719</v>
      </c>
      <c r="B149" s="282" t="s">
        <v>11</v>
      </c>
      <c r="C149" s="776"/>
      <c r="D149" s="823"/>
      <c r="E149" s="751"/>
    </row>
    <row r="150" spans="1:11" x14ac:dyDescent="0.2">
      <c r="A150" s="376"/>
      <c r="B150" s="352"/>
      <c r="C150" s="352"/>
      <c r="D150" s="352"/>
      <c r="E150" s="71"/>
      <c r="F150" s="30"/>
    </row>
    <row r="151" spans="1:11" ht="15.75" x14ac:dyDescent="0.25">
      <c r="A151" s="429"/>
      <c r="B151" s="24" t="s">
        <v>920</v>
      </c>
      <c r="C151" s="59"/>
      <c r="D151" s="39"/>
      <c r="F151" s="30"/>
    </row>
    <row r="152" spans="1:11" ht="39" customHeight="1" x14ac:dyDescent="0.2">
      <c r="A152" s="429"/>
      <c r="B152" s="824" t="s">
        <v>1119</v>
      </c>
      <c r="C152" s="731"/>
      <c r="D152" s="731"/>
      <c r="E152" s="731"/>
      <c r="F152" s="731"/>
    </row>
    <row r="153" spans="1:11" ht="30.75" customHeight="1" x14ac:dyDescent="0.25">
      <c r="A153" s="429"/>
      <c r="B153" s="24"/>
      <c r="C153" s="59"/>
      <c r="D153" s="39"/>
      <c r="F153" s="30"/>
    </row>
    <row r="154" spans="1:11" ht="105" customHeight="1" x14ac:dyDescent="0.2">
      <c r="A154" s="426" t="s">
        <v>610</v>
      </c>
      <c r="B154" s="825" t="s">
        <v>1120</v>
      </c>
      <c r="C154" s="826"/>
      <c r="D154" s="826"/>
      <c r="E154" s="826"/>
      <c r="F154" s="826"/>
      <c r="H154" s="270"/>
      <c r="I154" s="332"/>
      <c r="J154" s="332"/>
      <c r="K154" s="332"/>
    </row>
    <row r="155" spans="1:11" ht="13.5" customHeight="1" x14ac:dyDescent="0.2">
      <c r="A155" s="426"/>
      <c r="B155" s="364"/>
      <c r="C155" s="336"/>
      <c r="D155" s="336"/>
      <c r="E155" s="336"/>
      <c r="F155" s="336"/>
      <c r="H155" s="287"/>
    </row>
    <row r="156" spans="1:11" ht="12.75" customHeight="1" x14ac:dyDescent="0.2">
      <c r="A156" s="426" t="s">
        <v>610</v>
      </c>
      <c r="B156" s="143" t="s">
        <v>921</v>
      </c>
      <c r="C156" s="496">
        <v>3.9E-2</v>
      </c>
      <c r="D156" s="724" t="s">
        <v>922</v>
      </c>
      <c r="E156" s="771"/>
      <c r="F156" s="497">
        <v>22</v>
      </c>
    </row>
    <row r="157" spans="1:11" ht="12.75" customHeight="1" x14ac:dyDescent="0.2">
      <c r="A157" s="426" t="s">
        <v>610</v>
      </c>
      <c r="B157" s="143" t="s">
        <v>923</v>
      </c>
      <c r="C157" s="496">
        <v>0.96199999999999997</v>
      </c>
      <c r="D157" s="724" t="s">
        <v>260</v>
      </c>
      <c r="E157" s="771"/>
      <c r="F157" s="497">
        <v>537</v>
      </c>
    </row>
    <row r="158" spans="1:11" x14ac:dyDescent="0.2">
      <c r="A158" s="426"/>
      <c r="B158" s="364"/>
      <c r="C158" s="336"/>
      <c r="D158" s="336"/>
      <c r="E158" s="336"/>
      <c r="F158" s="336"/>
    </row>
    <row r="159" spans="1:11" x14ac:dyDescent="0.2">
      <c r="A159" s="426" t="s">
        <v>610</v>
      </c>
      <c r="B159" s="40"/>
      <c r="C159" s="142" t="s">
        <v>261</v>
      </c>
      <c r="D159" s="142" t="s">
        <v>262</v>
      </c>
      <c r="E159" s="498" t="s">
        <v>1070</v>
      </c>
    </row>
    <row r="160" spans="1:11" x14ac:dyDescent="0.2">
      <c r="A160" s="426" t="s">
        <v>610</v>
      </c>
      <c r="B160" s="223" t="s">
        <v>445</v>
      </c>
      <c r="C160" s="492" t="s">
        <v>1062</v>
      </c>
      <c r="D160" s="492" t="s">
        <v>1062</v>
      </c>
      <c r="E160" s="498" t="s">
        <v>1062</v>
      </c>
    </row>
    <row r="161" spans="1:8" x14ac:dyDescent="0.2">
      <c r="A161" s="426" t="s">
        <v>610</v>
      </c>
      <c r="B161" s="366" t="s">
        <v>404</v>
      </c>
      <c r="C161" s="492" t="s">
        <v>1062</v>
      </c>
      <c r="D161" s="492" t="s">
        <v>1062</v>
      </c>
      <c r="E161" s="498" t="s">
        <v>1062</v>
      </c>
    </row>
    <row r="162" spans="1:8" x14ac:dyDescent="0.2">
      <c r="A162" s="426"/>
      <c r="B162" s="223" t="s">
        <v>446</v>
      </c>
      <c r="C162" s="492" t="s">
        <v>1062</v>
      </c>
      <c r="D162" s="492" t="s">
        <v>1062</v>
      </c>
      <c r="E162" s="498" t="s">
        <v>1062</v>
      </c>
    </row>
    <row r="163" spans="1:8" x14ac:dyDescent="0.2">
      <c r="A163" s="426"/>
      <c r="B163" s="223" t="s">
        <v>447</v>
      </c>
      <c r="C163" s="492" t="s">
        <v>1062</v>
      </c>
      <c r="D163" s="492" t="s">
        <v>1062</v>
      </c>
      <c r="E163" s="498" t="s">
        <v>1062</v>
      </c>
    </row>
    <row r="164" spans="1:8" x14ac:dyDescent="0.2">
      <c r="A164" s="426" t="s">
        <v>610</v>
      </c>
      <c r="B164" s="366" t="s">
        <v>263</v>
      </c>
      <c r="C164" s="27">
        <v>21</v>
      </c>
      <c r="D164" s="27">
        <v>28</v>
      </c>
      <c r="E164" s="498">
        <v>24.5</v>
      </c>
    </row>
    <row r="165" spans="1:8" x14ac:dyDescent="0.2">
      <c r="A165" s="426" t="s">
        <v>610</v>
      </c>
      <c r="B165" s="366" t="s">
        <v>265</v>
      </c>
      <c r="C165" s="27">
        <v>20</v>
      </c>
      <c r="D165" s="27">
        <v>27</v>
      </c>
      <c r="E165" s="498">
        <v>23.8</v>
      </c>
    </row>
    <row r="166" spans="1:8" x14ac:dyDescent="0.2">
      <c r="A166" s="426" t="s">
        <v>610</v>
      </c>
      <c r="B166" s="366" t="s">
        <v>264</v>
      </c>
      <c r="C166" s="27">
        <v>20</v>
      </c>
      <c r="D166" s="27">
        <v>28</v>
      </c>
      <c r="E166" s="498">
        <v>24.1</v>
      </c>
    </row>
    <row r="167" spans="1:8" x14ac:dyDescent="0.2">
      <c r="A167" s="426" t="s">
        <v>610</v>
      </c>
      <c r="B167" s="223" t="s">
        <v>448</v>
      </c>
      <c r="C167" s="492" t="s">
        <v>1062</v>
      </c>
      <c r="D167" s="492" t="s">
        <v>1062</v>
      </c>
      <c r="E167" s="498" t="s">
        <v>1062</v>
      </c>
    </row>
    <row r="168" spans="1:8" x14ac:dyDescent="0.2">
      <c r="A168" s="429"/>
      <c r="C168" s="216"/>
      <c r="D168" s="216"/>
    </row>
    <row r="169" spans="1:8" x14ac:dyDescent="0.2">
      <c r="A169" s="426" t="s">
        <v>610</v>
      </c>
      <c r="B169" s="834" t="s">
        <v>308</v>
      </c>
      <c r="C169" s="835"/>
      <c r="D169" s="835"/>
      <c r="E169" s="835"/>
      <c r="F169" s="835"/>
    </row>
    <row r="170" spans="1:8" ht="25.5" x14ac:dyDescent="0.2">
      <c r="A170" s="426" t="s">
        <v>610</v>
      </c>
      <c r="B170" s="40"/>
      <c r="C170" s="295" t="s">
        <v>445</v>
      </c>
      <c r="D170" s="142" t="s">
        <v>404</v>
      </c>
      <c r="E170" s="296" t="s">
        <v>446</v>
      </c>
      <c r="F170" s="499" t="s">
        <v>445</v>
      </c>
      <c r="G170" s="500" t="s">
        <v>404</v>
      </c>
      <c r="H170" s="500" t="s">
        <v>446</v>
      </c>
    </row>
    <row r="171" spans="1:8" x14ac:dyDescent="0.2">
      <c r="A171" s="426" t="s">
        <v>610</v>
      </c>
      <c r="B171" s="366" t="s">
        <v>266</v>
      </c>
      <c r="C171" s="505" t="s">
        <v>1062</v>
      </c>
      <c r="D171" s="505" t="s">
        <v>1062</v>
      </c>
      <c r="E171" s="505" t="s">
        <v>1062</v>
      </c>
      <c r="F171" s="501" t="s">
        <v>1062</v>
      </c>
      <c r="G171" s="501" t="s">
        <v>1062</v>
      </c>
      <c r="H171" s="501" t="s">
        <v>1062</v>
      </c>
    </row>
    <row r="172" spans="1:8" x14ac:dyDescent="0.2">
      <c r="A172" s="426" t="s">
        <v>610</v>
      </c>
      <c r="B172" s="366" t="s">
        <v>267</v>
      </c>
      <c r="C172" s="505" t="s">
        <v>1062</v>
      </c>
      <c r="D172" s="505" t="s">
        <v>1062</v>
      </c>
      <c r="E172" s="505" t="s">
        <v>1062</v>
      </c>
      <c r="F172" s="501" t="s">
        <v>1062</v>
      </c>
      <c r="G172" s="501" t="s">
        <v>1062</v>
      </c>
      <c r="H172" s="501" t="s">
        <v>1062</v>
      </c>
    </row>
    <row r="173" spans="1:8" x14ac:dyDescent="0.2">
      <c r="A173" s="426" t="s">
        <v>610</v>
      </c>
      <c r="B173" s="366" t="s">
        <v>406</v>
      </c>
      <c r="C173" s="505" t="s">
        <v>1062</v>
      </c>
      <c r="D173" s="505" t="s">
        <v>1062</v>
      </c>
      <c r="E173" s="505" t="s">
        <v>1062</v>
      </c>
      <c r="F173" s="501" t="s">
        <v>1062</v>
      </c>
      <c r="G173" s="501" t="s">
        <v>1062</v>
      </c>
      <c r="H173" s="501" t="s">
        <v>1062</v>
      </c>
    </row>
    <row r="174" spans="1:8" x14ac:dyDescent="0.2">
      <c r="A174" s="426" t="s">
        <v>610</v>
      </c>
      <c r="B174" s="366" t="s">
        <v>407</v>
      </c>
      <c r="C174" s="505" t="s">
        <v>1062</v>
      </c>
      <c r="D174" s="505" t="s">
        <v>1062</v>
      </c>
      <c r="E174" s="505" t="s">
        <v>1062</v>
      </c>
      <c r="F174" s="501" t="s">
        <v>1062</v>
      </c>
      <c r="G174" s="501" t="s">
        <v>1062</v>
      </c>
      <c r="H174" s="501" t="s">
        <v>1062</v>
      </c>
    </row>
    <row r="175" spans="1:8" x14ac:dyDescent="0.2">
      <c r="A175" s="426" t="s">
        <v>610</v>
      </c>
      <c r="B175" s="366" t="s">
        <v>408</v>
      </c>
      <c r="C175" s="505" t="s">
        <v>1062</v>
      </c>
      <c r="D175" s="505" t="s">
        <v>1062</v>
      </c>
      <c r="E175" s="505" t="s">
        <v>1062</v>
      </c>
      <c r="F175" s="501" t="s">
        <v>1062</v>
      </c>
      <c r="G175" s="501" t="s">
        <v>1062</v>
      </c>
      <c r="H175" s="501" t="s">
        <v>1062</v>
      </c>
    </row>
    <row r="176" spans="1:8" x14ac:dyDescent="0.2">
      <c r="A176" s="426" t="s">
        <v>610</v>
      </c>
      <c r="B176" s="366" t="s">
        <v>409</v>
      </c>
      <c r="C176" s="505" t="s">
        <v>1062</v>
      </c>
      <c r="D176" s="505" t="s">
        <v>1062</v>
      </c>
      <c r="E176" s="505" t="s">
        <v>1062</v>
      </c>
      <c r="F176" s="501" t="s">
        <v>1062</v>
      </c>
      <c r="G176" s="501" t="s">
        <v>1062</v>
      </c>
      <c r="H176" s="501" t="s">
        <v>1062</v>
      </c>
    </row>
    <row r="177" spans="1:8" x14ac:dyDescent="0.2">
      <c r="A177" s="429"/>
      <c r="B177" s="223" t="s">
        <v>678</v>
      </c>
      <c r="C177" s="221">
        <f>SUM(C171:C176)</f>
        <v>0</v>
      </c>
      <c r="D177" s="221">
        <f>SUM(D171:D176)</f>
        <v>0</v>
      </c>
      <c r="E177" s="297">
        <f>SUM(E171:E176)</f>
        <v>0</v>
      </c>
      <c r="F177" s="501"/>
      <c r="G177" s="501"/>
      <c r="H177" s="501"/>
    </row>
    <row r="178" spans="1:8" x14ac:dyDescent="0.2">
      <c r="A178" s="426" t="s">
        <v>610</v>
      </c>
      <c r="B178" s="40"/>
      <c r="C178" s="142" t="s">
        <v>263</v>
      </c>
      <c r="D178" s="142" t="s">
        <v>264</v>
      </c>
      <c r="E178" s="142" t="s">
        <v>265</v>
      </c>
      <c r="F178" s="502" t="s">
        <v>263</v>
      </c>
      <c r="G178" s="503" t="s">
        <v>1071</v>
      </c>
      <c r="H178" s="503" t="s">
        <v>265</v>
      </c>
    </row>
    <row r="179" spans="1:8" x14ac:dyDescent="0.2">
      <c r="A179" s="426" t="s">
        <v>610</v>
      </c>
      <c r="B179" s="366" t="s">
        <v>410</v>
      </c>
      <c r="C179" s="222">
        <v>0.121</v>
      </c>
      <c r="D179" s="222">
        <v>0.1769</v>
      </c>
      <c r="E179" s="222">
        <v>9.5000000000000001E-2</v>
      </c>
      <c r="F179" s="501">
        <v>65</v>
      </c>
      <c r="G179" s="501">
        <v>95</v>
      </c>
      <c r="H179" s="501">
        <v>51</v>
      </c>
    </row>
    <row r="180" spans="1:8" x14ac:dyDescent="0.2">
      <c r="A180" s="426" t="s">
        <v>610</v>
      </c>
      <c r="B180" s="366" t="s">
        <v>411</v>
      </c>
      <c r="C180" s="222">
        <v>0.46</v>
      </c>
      <c r="D180" s="222">
        <v>0.34639999999999999</v>
      </c>
      <c r="E180" s="222">
        <v>0.4879</v>
      </c>
      <c r="F180" s="501">
        <v>247</v>
      </c>
      <c r="G180" s="501">
        <v>186</v>
      </c>
      <c r="H180" s="501">
        <v>262</v>
      </c>
    </row>
    <row r="181" spans="1:8" x14ac:dyDescent="0.2">
      <c r="A181" s="426" t="s">
        <v>610</v>
      </c>
      <c r="B181" s="366" t="s">
        <v>412</v>
      </c>
      <c r="C181" s="222">
        <v>0.37619999999999998</v>
      </c>
      <c r="D181" s="222">
        <v>0.36309999999999998</v>
      </c>
      <c r="E181" s="222">
        <v>0.28860000000000002</v>
      </c>
      <c r="F181" s="501">
        <v>202</v>
      </c>
      <c r="G181" s="501">
        <v>195</v>
      </c>
      <c r="H181" s="501">
        <v>155</v>
      </c>
    </row>
    <row r="182" spans="1:8" x14ac:dyDescent="0.2">
      <c r="A182" s="426" t="s">
        <v>610</v>
      </c>
      <c r="B182" s="41" t="s">
        <v>413</v>
      </c>
      <c r="C182" s="222">
        <v>4.2799999999999998E-2</v>
      </c>
      <c r="D182" s="222">
        <v>0.1061</v>
      </c>
      <c r="E182" s="222">
        <v>0.12479999999999999</v>
      </c>
      <c r="F182" s="501">
        <v>23</v>
      </c>
      <c r="G182" s="501">
        <v>57</v>
      </c>
      <c r="H182" s="501">
        <v>67</v>
      </c>
    </row>
    <row r="183" spans="1:8" x14ac:dyDescent="0.2">
      <c r="A183" s="426" t="s">
        <v>610</v>
      </c>
      <c r="B183" s="41" t="s">
        <v>414</v>
      </c>
      <c r="C183" s="222">
        <v>0</v>
      </c>
      <c r="D183" s="222">
        <v>3.7000000000000002E-3</v>
      </c>
      <c r="E183" s="222">
        <v>0</v>
      </c>
      <c r="F183" s="501">
        <v>0</v>
      </c>
      <c r="G183" s="501">
        <v>2</v>
      </c>
      <c r="H183" s="501">
        <v>0</v>
      </c>
    </row>
    <row r="184" spans="1:8" x14ac:dyDescent="0.2">
      <c r="A184" s="426" t="s">
        <v>610</v>
      </c>
      <c r="B184" s="366" t="s">
        <v>415</v>
      </c>
      <c r="C184" s="222">
        <v>0</v>
      </c>
      <c r="D184" s="222">
        <v>3.7000000000000002E-3</v>
      </c>
      <c r="E184" s="222">
        <v>3.7000000000000002E-3</v>
      </c>
      <c r="F184" s="501">
        <v>0</v>
      </c>
      <c r="G184" s="501">
        <v>2</v>
      </c>
      <c r="H184" s="501">
        <v>2</v>
      </c>
    </row>
    <row r="185" spans="1:8" x14ac:dyDescent="0.2">
      <c r="A185" s="429"/>
      <c r="B185" s="366" t="s">
        <v>678</v>
      </c>
      <c r="C185" s="506">
        <f>SUM(C179:C184)</f>
        <v>0.99999999999999989</v>
      </c>
      <c r="D185" s="221">
        <f>SUM(D179:D184)</f>
        <v>0.99990000000000001</v>
      </c>
      <c r="E185" s="506">
        <f>SUM(E179:E184)</f>
        <v>1</v>
      </c>
      <c r="F185" s="501">
        <f t="shared" ref="F185:H185" si="0">SUM(F179:F184)</f>
        <v>537</v>
      </c>
      <c r="G185" s="501">
        <f t="shared" si="0"/>
        <v>537</v>
      </c>
      <c r="H185" s="501">
        <f t="shared" si="0"/>
        <v>537</v>
      </c>
    </row>
    <row r="186" spans="1:8" ht="46.5" customHeight="1" x14ac:dyDescent="0.2">
      <c r="A186" s="426" t="s">
        <v>611</v>
      </c>
      <c r="B186" s="836" t="s">
        <v>132</v>
      </c>
      <c r="C186" s="836"/>
      <c r="D186" s="836"/>
      <c r="E186" s="836"/>
      <c r="F186" s="836"/>
    </row>
    <row r="187" spans="1:8" x14ac:dyDescent="0.2">
      <c r="A187" s="426" t="s">
        <v>611</v>
      </c>
      <c r="B187" s="837" t="s">
        <v>416</v>
      </c>
      <c r="C187" s="837"/>
      <c r="D187" s="837"/>
      <c r="E187" s="76">
        <v>0.29099999999999998</v>
      </c>
      <c r="F187" s="59"/>
      <c r="G187" s="437">
        <v>94</v>
      </c>
    </row>
    <row r="188" spans="1:8" x14ac:dyDescent="0.2">
      <c r="A188" s="426" t="s">
        <v>611</v>
      </c>
      <c r="B188" s="772" t="s">
        <v>417</v>
      </c>
      <c r="C188" s="772"/>
      <c r="D188" s="772"/>
      <c r="E188" s="76">
        <v>0.52939999999999998</v>
      </c>
      <c r="F188" s="59"/>
      <c r="G188" s="437">
        <v>171</v>
      </c>
    </row>
    <row r="189" spans="1:8" x14ac:dyDescent="0.2">
      <c r="A189" s="426" t="s">
        <v>611</v>
      </c>
      <c r="B189" s="772" t="s">
        <v>418</v>
      </c>
      <c r="C189" s="772"/>
      <c r="D189" s="772"/>
      <c r="E189" s="76">
        <v>0.83589999999999998</v>
      </c>
      <c r="F189" s="217" t="s">
        <v>492</v>
      </c>
      <c r="G189" s="437">
        <v>270</v>
      </c>
    </row>
    <row r="190" spans="1:8" x14ac:dyDescent="0.2">
      <c r="A190" s="426" t="s">
        <v>611</v>
      </c>
      <c r="B190" s="772" t="s">
        <v>288</v>
      </c>
      <c r="C190" s="772"/>
      <c r="D190" s="772"/>
      <c r="E190" s="76">
        <v>0.1641</v>
      </c>
      <c r="F190" s="217" t="s">
        <v>493</v>
      </c>
      <c r="G190" s="437">
        <v>53</v>
      </c>
    </row>
    <row r="191" spans="1:8" x14ac:dyDescent="0.2">
      <c r="A191" s="426" t="s">
        <v>611</v>
      </c>
      <c r="B191" s="772" t="s">
        <v>289</v>
      </c>
      <c r="C191" s="772"/>
      <c r="D191" s="772"/>
      <c r="E191" s="76">
        <v>4.3299999999999998E-2</v>
      </c>
      <c r="F191" s="59"/>
      <c r="G191" s="437">
        <v>14</v>
      </c>
    </row>
    <row r="192" spans="1:8" ht="26.25" customHeight="1" x14ac:dyDescent="0.2">
      <c r="A192" s="426" t="s">
        <v>611</v>
      </c>
      <c r="B192" s="832" t="s">
        <v>688</v>
      </c>
      <c r="C192" s="756"/>
      <c r="D192" s="756"/>
      <c r="E192" s="815"/>
      <c r="F192" s="82">
        <v>0.57899999999999996</v>
      </c>
    </row>
    <row r="193" spans="1:6" ht="25.5" customHeight="1" x14ac:dyDescent="0.2">
      <c r="A193" s="429"/>
      <c r="F193" s="30"/>
    </row>
    <row r="194" spans="1:6" ht="38.25" customHeight="1" x14ac:dyDescent="0.2">
      <c r="A194" s="426" t="s">
        <v>612</v>
      </c>
      <c r="B194" s="824" t="s">
        <v>734</v>
      </c>
      <c r="C194" s="731"/>
      <c r="D194" s="731"/>
      <c r="E194" s="731"/>
      <c r="F194" s="731"/>
    </row>
    <row r="195" spans="1:6" x14ac:dyDescent="0.2">
      <c r="A195" s="426" t="s">
        <v>612</v>
      </c>
      <c r="B195" s="833" t="s">
        <v>12</v>
      </c>
      <c r="C195" s="833"/>
      <c r="D195" s="199">
        <v>0.35749999999999998</v>
      </c>
      <c r="E195" s="501">
        <v>197</v>
      </c>
      <c r="F195" s="59"/>
    </row>
    <row r="196" spans="1:6" x14ac:dyDescent="0.2">
      <c r="A196" s="426" t="s">
        <v>612</v>
      </c>
      <c r="B196" s="833" t="s">
        <v>13</v>
      </c>
      <c r="C196" s="833"/>
      <c r="D196" s="199">
        <v>0.2087</v>
      </c>
      <c r="E196" s="501">
        <v>115</v>
      </c>
      <c r="F196" s="59"/>
    </row>
    <row r="197" spans="1:6" x14ac:dyDescent="0.2">
      <c r="A197" s="426" t="s">
        <v>612</v>
      </c>
      <c r="B197" s="833" t="s">
        <v>14</v>
      </c>
      <c r="C197" s="833"/>
      <c r="D197" s="199">
        <v>0.1615</v>
      </c>
      <c r="E197" s="501">
        <v>89</v>
      </c>
      <c r="F197" s="59"/>
    </row>
    <row r="198" spans="1:6" x14ac:dyDescent="0.2">
      <c r="A198" s="426" t="s">
        <v>612</v>
      </c>
      <c r="B198" s="833" t="s">
        <v>15</v>
      </c>
      <c r="C198" s="833"/>
      <c r="D198" s="199">
        <v>0.11070000000000001</v>
      </c>
      <c r="E198" s="501">
        <v>61</v>
      </c>
      <c r="F198" s="59"/>
    </row>
    <row r="199" spans="1:6" x14ac:dyDescent="0.2">
      <c r="A199" s="426" t="s">
        <v>612</v>
      </c>
      <c r="B199" s="833" t="s">
        <v>16</v>
      </c>
      <c r="C199" s="833"/>
      <c r="D199" s="199">
        <v>0.1198</v>
      </c>
      <c r="E199" s="501">
        <v>66</v>
      </c>
      <c r="F199" s="59"/>
    </row>
    <row r="200" spans="1:6" x14ac:dyDescent="0.2">
      <c r="A200" s="426" t="s">
        <v>612</v>
      </c>
      <c r="B200" s="833" t="s">
        <v>17</v>
      </c>
      <c r="C200" s="833"/>
      <c r="D200" s="199">
        <v>3.9899999999999998E-2</v>
      </c>
      <c r="E200" s="501">
        <v>22</v>
      </c>
      <c r="F200" s="59"/>
    </row>
    <row r="201" spans="1:6" x14ac:dyDescent="0.2">
      <c r="A201" s="426" t="s">
        <v>612</v>
      </c>
      <c r="B201" s="772" t="s">
        <v>290</v>
      </c>
      <c r="C201" s="772"/>
      <c r="D201" s="199">
        <v>1.8E-3</v>
      </c>
      <c r="E201" s="501">
        <v>1</v>
      </c>
      <c r="F201" s="59"/>
    </row>
    <row r="202" spans="1:6" x14ac:dyDescent="0.2">
      <c r="A202" s="426" t="s">
        <v>612</v>
      </c>
      <c r="B202" s="772" t="s">
        <v>291</v>
      </c>
      <c r="C202" s="772"/>
      <c r="D202" s="199">
        <v>0</v>
      </c>
      <c r="E202" s="501">
        <v>0</v>
      </c>
      <c r="F202" s="59"/>
    </row>
    <row r="203" spans="1:6" x14ac:dyDescent="0.2">
      <c r="A203" s="429"/>
      <c r="B203" s="838" t="s">
        <v>678</v>
      </c>
      <c r="C203" s="839"/>
      <c r="D203" s="507">
        <f>SUM(D195:D202)</f>
        <v>0.99990000000000012</v>
      </c>
      <c r="E203" s="501">
        <v>551</v>
      </c>
      <c r="F203" s="33"/>
    </row>
    <row r="204" spans="1:6" s="33" customFormat="1" x14ac:dyDescent="0.2">
      <c r="A204" s="504"/>
      <c r="B204" s="247"/>
      <c r="C204" s="247"/>
      <c r="D204" s="247"/>
      <c r="E204" s="42"/>
    </row>
    <row r="205" spans="1:6" s="33" customFormat="1" ht="31.5" customHeight="1" x14ac:dyDescent="0.2">
      <c r="A205" s="426" t="s">
        <v>613</v>
      </c>
      <c r="B205" s="840" t="s">
        <v>735</v>
      </c>
      <c r="C205" s="841"/>
      <c r="D205" s="841"/>
      <c r="E205" s="291">
        <v>3.5</v>
      </c>
      <c r="F205" s="80"/>
    </row>
    <row r="206" spans="1:6" s="33" customFormat="1" ht="27" customHeight="1" x14ac:dyDescent="0.2">
      <c r="A206" s="426" t="s">
        <v>613</v>
      </c>
      <c r="B206" s="724" t="s">
        <v>781</v>
      </c>
      <c r="C206" s="772"/>
      <c r="D206" s="772"/>
      <c r="E206" s="199">
        <v>0.98699999999999999</v>
      </c>
      <c r="F206" s="59"/>
    </row>
    <row r="207" spans="1:6" ht="24.75" customHeight="1" x14ac:dyDescent="0.2">
      <c r="F207" s="33"/>
    </row>
    <row r="208" spans="1:6" ht="15.75" x14ac:dyDescent="0.25">
      <c r="B208" s="24" t="s">
        <v>292</v>
      </c>
      <c r="F208" s="33"/>
    </row>
    <row r="209" spans="1:8" x14ac:dyDescent="0.2">
      <c r="A209" s="376" t="s">
        <v>614</v>
      </c>
      <c r="B209" s="3" t="s">
        <v>293</v>
      </c>
      <c r="F209" s="33"/>
    </row>
    <row r="210" spans="1:8" x14ac:dyDescent="0.2">
      <c r="A210" s="376" t="s">
        <v>614</v>
      </c>
      <c r="B210" s="354"/>
      <c r="C210" s="34" t="s">
        <v>490</v>
      </c>
      <c r="D210" s="34" t="s">
        <v>491</v>
      </c>
      <c r="E210" s="331"/>
      <c r="F210" s="331"/>
      <c r="G210" s="55"/>
    </row>
    <row r="211" spans="1:8" ht="25.5" x14ac:dyDescent="0.2">
      <c r="A211" s="376" t="s">
        <v>614</v>
      </c>
      <c r="B211" s="334" t="s">
        <v>294</v>
      </c>
      <c r="C211" s="34"/>
      <c r="D211" s="446" t="s">
        <v>1030</v>
      </c>
      <c r="F211" s="30"/>
      <c r="H211" s="55"/>
    </row>
    <row r="212" spans="1:8" x14ac:dyDescent="0.2">
      <c r="A212" s="376" t="s">
        <v>614</v>
      </c>
      <c r="B212" s="366" t="s">
        <v>295</v>
      </c>
      <c r="C212" s="83"/>
      <c r="F212" s="81"/>
    </row>
    <row r="213" spans="1:8" x14ac:dyDescent="0.2">
      <c r="A213" s="376" t="s">
        <v>614</v>
      </c>
      <c r="B213" s="354"/>
      <c r="C213" s="34" t="s">
        <v>490</v>
      </c>
      <c r="D213" s="34" t="s">
        <v>491</v>
      </c>
      <c r="E213" s="331"/>
      <c r="F213" s="331"/>
      <c r="G213" s="55"/>
    </row>
    <row r="214" spans="1:8" ht="25.5" x14ac:dyDescent="0.2">
      <c r="A214" s="376" t="s">
        <v>614</v>
      </c>
      <c r="B214" s="335" t="s">
        <v>296</v>
      </c>
      <c r="C214" s="446" t="s">
        <v>1062</v>
      </c>
      <c r="D214" s="34"/>
      <c r="F214" s="30"/>
      <c r="H214" s="55"/>
    </row>
    <row r="215" spans="1:8" x14ac:dyDescent="0.2">
      <c r="A215" s="376"/>
      <c r="B215" s="352"/>
      <c r="C215" s="116"/>
      <c r="D215" s="116"/>
      <c r="F215" s="30"/>
    </row>
    <row r="216" spans="1:8" x14ac:dyDescent="0.2">
      <c r="A216" s="376" t="s">
        <v>614</v>
      </c>
      <c r="B216" s="842" t="s">
        <v>18</v>
      </c>
      <c r="C216" s="741"/>
      <c r="D216" s="741"/>
      <c r="F216" s="30"/>
    </row>
    <row r="217" spans="1:8" ht="27" customHeight="1" x14ac:dyDescent="0.2">
      <c r="A217" s="376" t="s">
        <v>614</v>
      </c>
      <c r="B217" s="346" t="s">
        <v>19</v>
      </c>
      <c r="C217" s="245"/>
      <c r="D217" s="116"/>
      <c r="F217" s="30"/>
    </row>
    <row r="218" spans="1:8" x14ac:dyDescent="0.2">
      <c r="A218" s="376" t="s">
        <v>614</v>
      </c>
      <c r="B218" s="346" t="s">
        <v>20</v>
      </c>
      <c r="C218" s="480" t="s">
        <v>1030</v>
      </c>
      <c r="D218" s="116"/>
      <c r="F218" s="30"/>
    </row>
    <row r="219" spans="1:8" x14ac:dyDescent="0.2">
      <c r="A219" s="376" t="s">
        <v>614</v>
      </c>
      <c r="B219" s="346" t="s">
        <v>21</v>
      </c>
      <c r="C219" s="245"/>
      <c r="D219" s="116"/>
      <c r="F219" s="30"/>
    </row>
    <row r="220" spans="1:8" x14ac:dyDescent="0.2">
      <c r="B220" s="352"/>
      <c r="C220" s="116"/>
      <c r="D220" s="116"/>
      <c r="F220" s="30"/>
    </row>
    <row r="221" spans="1:8" x14ac:dyDescent="0.2">
      <c r="A221" s="376" t="s">
        <v>614</v>
      </c>
      <c r="B221" s="354"/>
      <c r="C221" s="34" t="s">
        <v>490</v>
      </c>
      <c r="D221" s="34" t="s">
        <v>491</v>
      </c>
      <c r="F221" s="30"/>
    </row>
    <row r="222" spans="1:8" ht="38.25" x14ac:dyDescent="0.2">
      <c r="A222" s="376" t="s">
        <v>614</v>
      </c>
      <c r="B222" s="346" t="s">
        <v>22</v>
      </c>
      <c r="C222" s="446" t="s">
        <v>1062</v>
      </c>
      <c r="D222" s="34"/>
      <c r="F222" s="30"/>
    </row>
    <row r="223" spans="1:8" x14ac:dyDescent="0.2">
      <c r="F223" s="33"/>
    </row>
    <row r="224" spans="1:8" x14ac:dyDescent="0.2">
      <c r="A224" s="376" t="s">
        <v>615</v>
      </c>
      <c r="B224" s="3" t="s">
        <v>297</v>
      </c>
      <c r="F224" s="33"/>
    </row>
    <row r="225" spans="1:8" x14ac:dyDescent="0.2">
      <c r="A225" s="376" t="s">
        <v>615</v>
      </c>
      <c r="B225" s="354"/>
      <c r="C225" s="34" t="s">
        <v>490</v>
      </c>
      <c r="D225" s="34" t="s">
        <v>491</v>
      </c>
      <c r="E225" s="331"/>
      <c r="F225" s="331"/>
      <c r="G225" s="55"/>
    </row>
    <row r="226" spans="1:8" ht="25.5" x14ac:dyDescent="0.2">
      <c r="A226" s="376" t="s">
        <v>615</v>
      </c>
      <c r="B226" s="334" t="s">
        <v>298</v>
      </c>
      <c r="C226" s="366"/>
      <c r="D226" s="481" t="s">
        <v>1030</v>
      </c>
      <c r="F226" s="30"/>
      <c r="H226" s="55"/>
    </row>
    <row r="227" spans="1:8" x14ac:dyDescent="0.2">
      <c r="A227" s="376" t="s">
        <v>615</v>
      </c>
      <c r="B227" s="84" t="s">
        <v>782</v>
      </c>
      <c r="C227" s="482" t="s">
        <v>1062</v>
      </c>
      <c r="F227" s="33"/>
    </row>
    <row r="228" spans="1:8" x14ac:dyDescent="0.2">
      <c r="A228" s="376" t="s">
        <v>615</v>
      </c>
      <c r="B228" s="84" t="s">
        <v>783</v>
      </c>
      <c r="C228" s="115">
        <v>42309</v>
      </c>
      <c r="F228" s="33"/>
    </row>
    <row r="229" spans="1:8" x14ac:dyDescent="0.2">
      <c r="B229" s="56"/>
      <c r="F229" s="33"/>
    </row>
    <row r="230" spans="1:8" x14ac:dyDescent="0.2">
      <c r="A230" s="376" t="s">
        <v>616</v>
      </c>
      <c r="B230" s="843"/>
      <c r="C230" s="774"/>
      <c r="D230" s="775"/>
      <c r="E230" s="34" t="s">
        <v>490</v>
      </c>
      <c r="F230" s="34" t="s">
        <v>491</v>
      </c>
      <c r="G230" s="55"/>
    </row>
    <row r="231" spans="1:8" x14ac:dyDescent="0.2">
      <c r="A231" s="376" t="s">
        <v>616</v>
      </c>
      <c r="B231" s="844" t="s">
        <v>23</v>
      </c>
      <c r="C231" s="845"/>
      <c r="D231" s="846"/>
      <c r="E231" s="446" t="s">
        <v>1030</v>
      </c>
      <c r="F231" s="34"/>
      <c r="H231" s="55"/>
    </row>
    <row r="232" spans="1:8" ht="28.5" customHeight="1" x14ac:dyDescent="0.2">
      <c r="F232" s="33"/>
    </row>
    <row r="233" spans="1:8" x14ac:dyDescent="0.2">
      <c r="A233" s="376" t="s">
        <v>617</v>
      </c>
      <c r="B233" s="57" t="s">
        <v>784</v>
      </c>
      <c r="F233" s="33"/>
    </row>
    <row r="234" spans="1:8" ht="25.5" x14ac:dyDescent="0.2">
      <c r="A234" s="376" t="s">
        <v>617</v>
      </c>
      <c r="B234" s="334" t="s">
        <v>785</v>
      </c>
      <c r="C234" s="616">
        <v>42278</v>
      </c>
      <c r="D234" s="49"/>
      <c r="E234" s="33"/>
      <c r="F234" s="33"/>
    </row>
    <row r="235" spans="1:8" x14ac:dyDescent="0.2">
      <c r="A235" s="376" t="s">
        <v>617</v>
      </c>
      <c r="B235" s="84" t="s">
        <v>786</v>
      </c>
      <c r="C235" s="366"/>
      <c r="D235" s="49"/>
      <c r="E235" s="33"/>
      <c r="F235" s="33"/>
    </row>
    <row r="236" spans="1:8" x14ac:dyDescent="0.2">
      <c r="A236" s="376" t="s">
        <v>617</v>
      </c>
      <c r="B236" s="85" t="s">
        <v>787</v>
      </c>
      <c r="C236" s="86"/>
      <c r="D236" s="49"/>
      <c r="E236" s="33"/>
      <c r="F236" s="33"/>
    </row>
    <row r="237" spans="1:8" x14ac:dyDescent="0.2">
      <c r="A237" s="376"/>
      <c r="B237" s="87"/>
      <c r="C237" s="70"/>
      <c r="D237" s="49"/>
      <c r="E237" s="33"/>
      <c r="F237" s="33"/>
    </row>
    <row r="238" spans="1:8" x14ac:dyDescent="0.2">
      <c r="B238" s="33"/>
      <c r="C238" s="33"/>
      <c r="D238" s="33"/>
      <c r="E238" s="33"/>
      <c r="F238" s="33"/>
    </row>
    <row r="239" spans="1:8" x14ac:dyDescent="0.2">
      <c r="A239" s="376" t="s">
        <v>618</v>
      </c>
      <c r="B239" s="3" t="s">
        <v>689</v>
      </c>
      <c r="F239" s="33"/>
    </row>
    <row r="240" spans="1:8" x14ac:dyDescent="0.2">
      <c r="A240" s="376" t="s">
        <v>618</v>
      </c>
      <c r="B240" s="345" t="s">
        <v>346</v>
      </c>
      <c r="C240" s="115"/>
      <c r="F240" s="33"/>
    </row>
    <row r="241" spans="1:6" x14ac:dyDescent="0.2">
      <c r="A241" s="376" t="s">
        <v>618</v>
      </c>
      <c r="B241" s="345" t="s">
        <v>347</v>
      </c>
      <c r="C241" s="487" t="s">
        <v>1030</v>
      </c>
      <c r="F241" s="33"/>
    </row>
    <row r="242" spans="1:6" ht="38.25" x14ac:dyDescent="0.2">
      <c r="A242" s="376" t="s">
        <v>618</v>
      </c>
      <c r="B242" s="345" t="s">
        <v>348</v>
      </c>
      <c r="C242" s="114"/>
      <c r="F242" s="33"/>
    </row>
    <row r="243" spans="1:6" x14ac:dyDescent="0.2">
      <c r="A243" s="376" t="s">
        <v>618</v>
      </c>
      <c r="B243" s="85" t="s">
        <v>787</v>
      </c>
      <c r="C243" s="86"/>
      <c r="F243" s="33"/>
    </row>
    <row r="244" spans="1:6" x14ac:dyDescent="0.2">
      <c r="A244" s="376"/>
      <c r="B244" s="248"/>
      <c r="C244" s="249"/>
      <c r="F244" s="33"/>
    </row>
    <row r="245" spans="1:6" x14ac:dyDescent="0.2">
      <c r="A245" s="376" t="s">
        <v>618</v>
      </c>
      <c r="B245" s="849" t="s">
        <v>452</v>
      </c>
      <c r="C245" s="850"/>
      <c r="D245" s="482" t="s">
        <v>1062</v>
      </c>
      <c r="F245" s="33"/>
    </row>
    <row r="246" spans="1:6" x14ac:dyDescent="0.2">
      <c r="A246" s="376" t="s">
        <v>618</v>
      </c>
      <c r="B246" s="849" t="s">
        <v>24</v>
      </c>
      <c r="C246" s="850"/>
      <c r="D246" s="482" t="s">
        <v>1077</v>
      </c>
      <c r="F246" s="33"/>
    </row>
    <row r="247" spans="1:6" x14ac:dyDescent="0.2">
      <c r="A247" s="376" t="s">
        <v>618</v>
      </c>
      <c r="B247" s="849" t="s">
        <v>25</v>
      </c>
      <c r="C247" s="850"/>
      <c r="F247" s="33"/>
    </row>
    <row r="248" spans="1:6" x14ac:dyDescent="0.2">
      <c r="A248" s="376" t="s">
        <v>618</v>
      </c>
      <c r="B248" s="284" t="s">
        <v>26</v>
      </c>
      <c r="C248" s="482" t="s">
        <v>1078</v>
      </c>
      <c r="F248" s="33"/>
    </row>
    <row r="249" spans="1:6" x14ac:dyDescent="0.2">
      <c r="A249" s="376" t="s">
        <v>618</v>
      </c>
      <c r="B249" s="284" t="s">
        <v>27</v>
      </c>
      <c r="C249" s="115"/>
      <c r="F249" s="33"/>
    </row>
    <row r="250" spans="1:6" x14ac:dyDescent="0.2">
      <c r="A250" s="376" t="s">
        <v>618</v>
      </c>
      <c r="B250" s="285" t="s">
        <v>28</v>
      </c>
      <c r="C250" s="115"/>
      <c r="D250" s="33"/>
      <c r="E250" s="33"/>
      <c r="F250" s="33"/>
    </row>
    <row r="251" spans="1:6" x14ac:dyDescent="0.2">
      <c r="F251" s="33"/>
    </row>
    <row r="252" spans="1:6" x14ac:dyDescent="0.2">
      <c r="A252" s="376" t="s">
        <v>619</v>
      </c>
      <c r="B252" s="3" t="s">
        <v>299</v>
      </c>
      <c r="F252" s="33"/>
    </row>
    <row r="253" spans="1:6" x14ac:dyDescent="0.2">
      <c r="A253" s="376" t="s">
        <v>619</v>
      </c>
      <c r="B253" s="843"/>
      <c r="C253" s="774"/>
      <c r="D253" s="775"/>
      <c r="E253" s="34" t="s">
        <v>490</v>
      </c>
      <c r="F253" s="34" t="s">
        <v>491</v>
      </c>
    </row>
    <row r="254" spans="1:6" ht="29.25" customHeight="1" x14ac:dyDescent="0.2">
      <c r="A254" s="376" t="s">
        <v>619</v>
      </c>
      <c r="B254" s="755" t="s">
        <v>300</v>
      </c>
      <c r="C254" s="783"/>
      <c r="D254" s="784"/>
      <c r="E254" s="446" t="s">
        <v>1030</v>
      </c>
      <c r="F254" s="34"/>
    </row>
    <row r="255" spans="1:6" x14ac:dyDescent="0.2">
      <c r="A255" s="376" t="s">
        <v>619</v>
      </c>
      <c r="B255" s="837" t="s">
        <v>301</v>
      </c>
      <c r="C255" s="837"/>
      <c r="D255" s="357"/>
      <c r="E255" s="511" t="s">
        <v>1079</v>
      </c>
      <c r="F255" s="30"/>
    </row>
    <row r="256" spans="1:6" x14ac:dyDescent="0.2">
      <c r="F256" s="33"/>
    </row>
    <row r="257" spans="1:6" x14ac:dyDescent="0.2">
      <c r="A257" s="376" t="s">
        <v>620</v>
      </c>
      <c r="B257" s="3" t="s">
        <v>302</v>
      </c>
      <c r="F257" s="33"/>
    </row>
    <row r="258" spans="1:6" x14ac:dyDescent="0.2">
      <c r="A258" s="376" t="s">
        <v>620</v>
      </c>
      <c r="B258" s="843"/>
      <c r="C258" s="774"/>
      <c r="D258" s="775"/>
      <c r="E258" s="34" t="s">
        <v>490</v>
      </c>
      <c r="F258" s="34" t="s">
        <v>491</v>
      </c>
    </row>
    <row r="259" spans="1:6" ht="45.75" customHeight="1" x14ac:dyDescent="0.2">
      <c r="A259" s="376" t="s">
        <v>620</v>
      </c>
      <c r="B259" s="755" t="s">
        <v>823</v>
      </c>
      <c r="C259" s="783"/>
      <c r="D259" s="784"/>
      <c r="E259" s="446" t="s">
        <v>1030</v>
      </c>
      <c r="F259" s="34"/>
    </row>
    <row r="260" spans="1:6" ht="40.5" customHeight="1" x14ac:dyDescent="0.2">
      <c r="F260" s="33"/>
    </row>
    <row r="261" spans="1:6" x14ac:dyDescent="0.2">
      <c r="A261" s="376" t="s">
        <v>621</v>
      </c>
      <c r="B261" s="298" t="s">
        <v>690</v>
      </c>
      <c r="C261" s="847" t="s">
        <v>449</v>
      </c>
      <c r="D261" s="828"/>
      <c r="E261" s="269" t="s">
        <v>586</v>
      </c>
      <c r="F261" s="33"/>
    </row>
    <row r="262" spans="1:6" x14ac:dyDescent="0.2">
      <c r="F262" s="33"/>
    </row>
    <row r="263" spans="1:6" ht="15.75" x14ac:dyDescent="0.25">
      <c r="B263" s="24" t="s">
        <v>303</v>
      </c>
      <c r="F263" s="33"/>
    </row>
    <row r="264" spans="1:6" x14ac:dyDescent="0.2">
      <c r="A264" s="376" t="s">
        <v>622</v>
      </c>
      <c r="B264" s="3" t="s">
        <v>494</v>
      </c>
      <c r="F264" s="33"/>
    </row>
    <row r="265" spans="1:6" x14ac:dyDescent="0.2">
      <c r="A265" s="376" t="s">
        <v>622</v>
      </c>
      <c r="B265" s="843"/>
      <c r="C265" s="774"/>
      <c r="D265" s="775"/>
      <c r="E265" s="34" t="s">
        <v>490</v>
      </c>
      <c r="F265" s="34" t="s">
        <v>491</v>
      </c>
    </row>
    <row r="266" spans="1:6" ht="65.25" customHeight="1" x14ac:dyDescent="0.2">
      <c r="A266" s="376" t="s">
        <v>622</v>
      </c>
      <c r="B266" s="755" t="s">
        <v>495</v>
      </c>
      <c r="C266" s="783"/>
      <c r="D266" s="784"/>
      <c r="E266" s="34"/>
      <c r="F266" s="446" t="s">
        <v>1030</v>
      </c>
    </row>
    <row r="267" spans="1:6" x14ac:dyDescent="0.2">
      <c r="A267" s="376" t="s">
        <v>622</v>
      </c>
      <c r="B267" s="848" t="s">
        <v>496</v>
      </c>
      <c r="C267" s="848"/>
      <c r="D267" s="830"/>
      <c r="E267" s="116"/>
      <c r="F267" s="116"/>
    </row>
    <row r="268" spans="1:6" x14ac:dyDescent="0.2">
      <c r="A268" s="376" t="s">
        <v>622</v>
      </c>
      <c r="B268" s="794" t="s">
        <v>497</v>
      </c>
      <c r="C268" s="794"/>
      <c r="D268" s="794"/>
      <c r="E268" s="482" t="s">
        <v>1062</v>
      </c>
      <c r="F268" s="116"/>
    </row>
    <row r="269" spans="1:6" x14ac:dyDescent="0.2">
      <c r="A269" s="376" t="s">
        <v>622</v>
      </c>
      <c r="B269" s="794" t="s">
        <v>498</v>
      </c>
      <c r="C269" s="794"/>
      <c r="D269" s="794"/>
      <c r="E269" s="482" t="s">
        <v>1062</v>
      </c>
      <c r="F269" s="116"/>
    </row>
    <row r="270" spans="1:6" x14ac:dyDescent="0.2">
      <c r="A270" s="376" t="s">
        <v>622</v>
      </c>
      <c r="B270" s="794" t="s">
        <v>499</v>
      </c>
      <c r="C270" s="794"/>
      <c r="D270" s="794"/>
      <c r="E270" s="482" t="s">
        <v>1062</v>
      </c>
      <c r="F270" s="116"/>
    </row>
    <row r="271" spans="1:6" x14ac:dyDescent="0.2">
      <c r="A271" s="376" t="s">
        <v>622</v>
      </c>
      <c r="B271" s="794" t="s">
        <v>500</v>
      </c>
      <c r="C271" s="794"/>
      <c r="D271" s="794"/>
      <c r="E271" s="482" t="s">
        <v>1062</v>
      </c>
      <c r="F271" s="116"/>
    </row>
    <row r="272" spans="1:6" x14ac:dyDescent="0.2">
      <c r="A272" s="376" t="s">
        <v>622</v>
      </c>
      <c r="B272" s="856" t="s">
        <v>1121</v>
      </c>
      <c r="C272" s="856"/>
      <c r="D272" s="856"/>
      <c r="E272" s="116"/>
      <c r="F272" s="116"/>
    </row>
    <row r="273" spans="1:7" x14ac:dyDescent="0.2">
      <c r="A273" s="376" t="s">
        <v>622</v>
      </c>
      <c r="B273" s="794" t="s">
        <v>501</v>
      </c>
      <c r="C273" s="794"/>
      <c r="D273" s="794"/>
      <c r="E273" s="617" t="s">
        <v>1062</v>
      </c>
      <c r="F273" s="116"/>
    </row>
    <row r="274" spans="1:7" x14ac:dyDescent="0.2">
      <c r="A274" s="376" t="s">
        <v>622</v>
      </c>
      <c r="B274" s="851" t="s">
        <v>502</v>
      </c>
      <c r="C274" s="851"/>
      <c r="D274" s="851"/>
      <c r="E274" s="618" t="s">
        <v>1062</v>
      </c>
      <c r="F274" s="116"/>
    </row>
    <row r="275" spans="1:7" x14ac:dyDescent="0.2">
      <c r="A275" s="376" t="s">
        <v>622</v>
      </c>
      <c r="B275" s="829" t="s">
        <v>503</v>
      </c>
      <c r="C275" s="848"/>
      <c r="D275" s="848"/>
      <c r="E275" s="852"/>
      <c r="F275" s="853"/>
    </row>
    <row r="276" spans="1:7" x14ac:dyDescent="0.2">
      <c r="A276" s="376"/>
      <c r="B276" s="854"/>
      <c r="C276" s="789"/>
      <c r="D276" s="789"/>
      <c r="E276" s="789"/>
      <c r="F276" s="855"/>
    </row>
    <row r="277" spans="1:7" x14ac:dyDescent="0.2">
      <c r="F277" s="33"/>
    </row>
    <row r="278" spans="1:7" x14ac:dyDescent="0.2">
      <c r="A278" s="376" t="s">
        <v>623</v>
      </c>
      <c r="B278" s="3" t="s">
        <v>304</v>
      </c>
      <c r="F278" s="33"/>
    </row>
    <row r="279" spans="1:7" x14ac:dyDescent="0.2">
      <c r="A279" s="376" t="s">
        <v>623</v>
      </c>
      <c r="B279" s="843"/>
      <c r="C279" s="774"/>
      <c r="D279" s="775"/>
      <c r="E279" s="34" t="s">
        <v>490</v>
      </c>
      <c r="F279" s="34" t="s">
        <v>491</v>
      </c>
    </row>
    <row r="280" spans="1:7" ht="63" customHeight="1" x14ac:dyDescent="0.2">
      <c r="A280" s="376" t="s">
        <v>623</v>
      </c>
      <c r="B280" s="755" t="s">
        <v>29</v>
      </c>
      <c r="C280" s="783"/>
      <c r="D280" s="784"/>
      <c r="E280" s="34"/>
      <c r="F280" s="446" t="s">
        <v>1030</v>
      </c>
    </row>
    <row r="281" spans="1:7" x14ac:dyDescent="0.2">
      <c r="A281" s="376" t="s">
        <v>623</v>
      </c>
      <c r="B281" s="848" t="s">
        <v>496</v>
      </c>
      <c r="C281" s="848"/>
      <c r="D281" s="830"/>
      <c r="E281" s="116"/>
    </row>
    <row r="282" spans="1:7" x14ac:dyDescent="0.2">
      <c r="A282" s="376" t="s">
        <v>623</v>
      </c>
      <c r="B282" s="794" t="s">
        <v>504</v>
      </c>
      <c r="C282" s="794"/>
      <c r="D282" s="794"/>
      <c r="E282" s="482" t="s">
        <v>1062</v>
      </c>
    </row>
    <row r="283" spans="1:7" x14ac:dyDescent="0.2">
      <c r="A283" s="376" t="s">
        <v>623</v>
      </c>
      <c r="B283" s="794" t="s">
        <v>505</v>
      </c>
      <c r="C283" s="794"/>
      <c r="D283" s="794"/>
      <c r="E283" s="482" t="s">
        <v>1062</v>
      </c>
    </row>
    <row r="284" spans="1:7" x14ac:dyDescent="0.2">
      <c r="F284" s="33"/>
    </row>
    <row r="285" spans="1:7" x14ac:dyDescent="0.2">
      <c r="A285" s="376" t="s">
        <v>623</v>
      </c>
      <c r="B285" s="741" t="s">
        <v>30</v>
      </c>
      <c r="C285" s="741"/>
      <c r="D285" s="741"/>
      <c r="E285" s="741"/>
      <c r="F285" s="741"/>
      <c r="G285" s="741"/>
    </row>
    <row r="286" spans="1:7" x14ac:dyDescent="0.2">
      <c r="A286" s="376" t="s">
        <v>623</v>
      </c>
      <c r="B286" s="286" t="s">
        <v>490</v>
      </c>
      <c r="C286" s="286" t="s">
        <v>491</v>
      </c>
      <c r="F286" s="33"/>
    </row>
    <row r="287" spans="1:7" x14ac:dyDescent="0.2">
      <c r="A287" s="376" t="s">
        <v>623</v>
      </c>
      <c r="B287" s="286"/>
      <c r="C287" s="619" t="s">
        <v>1030</v>
      </c>
    </row>
    <row r="288" spans="1:7" x14ac:dyDescent="0.2"/>
  </sheetData>
  <mergeCells count="110">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03:C203"/>
    <mergeCell ref="B205:D205"/>
    <mergeCell ref="B206:D206"/>
    <mergeCell ref="B216:D216"/>
    <mergeCell ref="B230:D230"/>
    <mergeCell ref="B231:D231"/>
    <mergeCell ref="B197:C197"/>
    <mergeCell ref="B198:C198"/>
    <mergeCell ref="B199:C199"/>
    <mergeCell ref="B200:C200"/>
    <mergeCell ref="B201:C201"/>
    <mergeCell ref="B202:C202"/>
    <mergeCell ref="B190:D190"/>
    <mergeCell ref="B191:D191"/>
    <mergeCell ref="B192:E192"/>
    <mergeCell ref="B194:F194"/>
    <mergeCell ref="B195:C195"/>
    <mergeCell ref="B196:C196"/>
    <mergeCell ref="D157:E157"/>
    <mergeCell ref="B169:F169"/>
    <mergeCell ref="B186:F186"/>
    <mergeCell ref="B187:D187"/>
    <mergeCell ref="B188:D188"/>
    <mergeCell ref="B189:D189"/>
    <mergeCell ref="B140:F140"/>
    <mergeCell ref="B142:F142"/>
    <mergeCell ref="C149:E149"/>
    <mergeCell ref="B152:F152"/>
    <mergeCell ref="B154:F154"/>
    <mergeCell ref="D156:E156"/>
    <mergeCell ref="B118:D118"/>
    <mergeCell ref="B122:G122"/>
    <mergeCell ref="B132:F132"/>
    <mergeCell ref="B136:D136"/>
    <mergeCell ref="B137:D137"/>
    <mergeCell ref="B139:F139"/>
    <mergeCell ref="B108:D108"/>
    <mergeCell ref="B113:G113"/>
    <mergeCell ref="B114:G114"/>
    <mergeCell ref="B115:G115"/>
    <mergeCell ref="B116:D116"/>
    <mergeCell ref="B117:D11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4:D24"/>
    <mergeCell ref="B25:D25"/>
    <mergeCell ref="B26:D26"/>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88"/>
  <sheetViews>
    <sheetView windowProtection="1" showRuler="0" zoomScaleNormal="100" workbookViewId="0">
      <selection sqref="A1:F1"/>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946" t="s">
        <v>1052</v>
      </c>
      <c r="B1" s="952"/>
      <c r="C1" s="952"/>
      <c r="D1" s="952"/>
      <c r="E1" s="952"/>
      <c r="F1" s="952"/>
      <c r="G1" s="415" t="s">
        <v>1004</v>
      </c>
      <c r="H1" s="406" t="s">
        <v>1005</v>
      </c>
      <c r="I1" s="416" t="s">
        <v>987</v>
      </c>
      <c r="J1" s="417" t="s">
        <v>989</v>
      </c>
      <c r="K1" s="418"/>
      <c r="L1" s="419" t="s">
        <v>1006</v>
      </c>
    </row>
    <row r="2" spans="1:12" x14ac:dyDescent="0.2"/>
    <row r="3" spans="1:12" ht="15.75" x14ac:dyDescent="0.25">
      <c r="B3" s="24" t="s">
        <v>370</v>
      </c>
    </row>
    <row r="4" spans="1:12" ht="93" customHeight="1" x14ac:dyDescent="0.2">
      <c r="A4" s="2" t="s">
        <v>603</v>
      </c>
      <c r="B4" s="778" t="s">
        <v>1114</v>
      </c>
      <c r="C4" s="779"/>
      <c r="D4" s="779"/>
      <c r="E4" s="779"/>
      <c r="F4" s="730"/>
    </row>
    <row r="5" spans="1:12" x14ac:dyDescent="0.2">
      <c r="A5" s="2" t="s">
        <v>603</v>
      </c>
      <c r="B5" s="755" t="s">
        <v>305</v>
      </c>
      <c r="C5" s="783"/>
      <c r="D5" s="784"/>
      <c r="E5" s="44"/>
    </row>
    <row r="6" spans="1:12" x14ac:dyDescent="0.2">
      <c r="A6" s="2" t="s">
        <v>603</v>
      </c>
      <c r="B6" s="773" t="s">
        <v>306</v>
      </c>
      <c r="C6" s="774"/>
      <c r="D6" s="775"/>
      <c r="E6" s="45"/>
    </row>
    <row r="7" spans="1:12" x14ac:dyDescent="0.2">
      <c r="A7" s="2"/>
      <c r="B7" s="13"/>
      <c r="C7" s="43"/>
      <c r="D7" s="43"/>
      <c r="E7" s="466">
        <f>SUM(E5:E6)</f>
        <v>0</v>
      </c>
    </row>
    <row r="8" spans="1:12" s="450" customFormat="1" x14ac:dyDescent="0.2">
      <c r="A8" s="451"/>
      <c r="B8" s="447"/>
      <c r="C8" s="43"/>
      <c r="D8" s="43"/>
      <c r="E8" s="447"/>
    </row>
    <row r="9" spans="1:12" x14ac:dyDescent="0.2">
      <c r="A9" s="2" t="s">
        <v>603</v>
      </c>
      <c r="B9" s="773" t="s">
        <v>307</v>
      </c>
      <c r="C9" s="774"/>
      <c r="D9" s="775"/>
      <c r="E9" s="45"/>
    </row>
    <row r="10" spans="1:12" x14ac:dyDescent="0.2">
      <c r="A10" s="2" t="s">
        <v>603</v>
      </c>
      <c r="B10" s="773" t="s">
        <v>738</v>
      </c>
      <c r="C10" s="774"/>
      <c r="D10" s="775"/>
      <c r="E10" s="45"/>
    </row>
    <row r="11" spans="1:12" s="450" customFormat="1" x14ac:dyDescent="0.2">
      <c r="A11" s="451"/>
      <c r="B11" s="447"/>
      <c r="C11" s="447"/>
      <c r="D11" s="447"/>
      <c r="E11" s="466">
        <f>SUM(E9:E10)</f>
        <v>0</v>
      </c>
    </row>
    <row r="12" spans="1:12" x14ac:dyDescent="0.2">
      <c r="A12" s="2"/>
      <c r="B12" s="13"/>
      <c r="C12" s="30"/>
      <c r="D12" s="30"/>
      <c r="E12" s="13"/>
    </row>
    <row r="13" spans="1:12" x14ac:dyDescent="0.2">
      <c r="A13" s="2" t="s">
        <v>603</v>
      </c>
      <c r="B13" s="773" t="s">
        <v>728</v>
      </c>
      <c r="C13" s="774"/>
      <c r="D13" s="775"/>
      <c r="E13" s="45"/>
    </row>
    <row r="14" spans="1:12" x14ac:dyDescent="0.2">
      <c r="A14" s="2" t="s">
        <v>603</v>
      </c>
      <c r="B14" s="776" t="s">
        <v>729</v>
      </c>
      <c r="C14" s="774"/>
      <c r="D14" s="775"/>
      <c r="E14" s="45"/>
    </row>
    <row r="15" spans="1:12" s="450" customFormat="1" x14ac:dyDescent="0.2">
      <c r="A15" s="451"/>
      <c r="B15" s="448"/>
      <c r="C15" s="447"/>
      <c r="D15" s="447"/>
      <c r="E15" s="466">
        <f>SUM(E13:E14)</f>
        <v>0</v>
      </c>
    </row>
    <row r="16" spans="1:12" x14ac:dyDescent="0.2">
      <c r="A16" s="2"/>
      <c r="B16" s="13"/>
      <c r="C16" s="30"/>
      <c r="D16" s="30"/>
      <c r="E16" s="13"/>
    </row>
    <row r="17" spans="1:6" x14ac:dyDescent="0.2">
      <c r="A17" s="2" t="s">
        <v>603</v>
      </c>
      <c r="B17" s="777" t="s">
        <v>730</v>
      </c>
      <c r="C17" s="774"/>
      <c r="D17" s="775"/>
      <c r="E17" s="45"/>
    </row>
    <row r="18" spans="1:6" x14ac:dyDescent="0.2">
      <c r="A18" s="2" t="s">
        <v>603</v>
      </c>
      <c r="B18" s="776" t="s">
        <v>731</v>
      </c>
      <c r="C18" s="774"/>
      <c r="D18" s="775"/>
      <c r="E18" s="45"/>
    </row>
    <row r="19" spans="1:6" s="450" customFormat="1" x14ac:dyDescent="0.2">
      <c r="A19" s="451"/>
      <c r="B19" s="448"/>
      <c r="C19" s="447"/>
      <c r="D19" s="447"/>
      <c r="E19" s="467">
        <f>SUM(E17:E18)</f>
        <v>0</v>
      </c>
    </row>
    <row r="20" spans="1:6" s="450" customFormat="1" x14ac:dyDescent="0.2">
      <c r="A20" s="451"/>
      <c r="B20" s="448"/>
      <c r="C20" s="447"/>
      <c r="D20" s="447"/>
      <c r="E20" s="466">
        <f>SUM(E15,E19)</f>
        <v>0</v>
      </c>
    </row>
    <row r="21" spans="1:6" x14ac:dyDescent="0.2"/>
    <row r="22" spans="1:6" ht="29.25" customHeight="1" x14ac:dyDescent="0.2">
      <c r="A22" s="2" t="s">
        <v>604</v>
      </c>
      <c r="B22" s="778" t="s">
        <v>732</v>
      </c>
      <c r="C22" s="779"/>
      <c r="D22" s="779"/>
      <c r="E22" s="779"/>
      <c r="F22" s="730"/>
    </row>
    <row r="23" spans="1:6" x14ac:dyDescent="0.2">
      <c r="A23" s="2"/>
      <c r="B23" s="780"/>
      <c r="C23" s="781"/>
      <c r="D23" s="781"/>
      <c r="E23" s="34" t="s">
        <v>490</v>
      </c>
      <c r="F23" s="34" t="s">
        <v>491</v>
      </c>
    </row>
    <row r="24" spans="1:6" x14ac:dyDescent="0.2">
      <c r="A24" s="2" t="s">
        <v>604</v>
      </c>
      <c r="B24" s="787" t="s">
        <v>371</v>
      </c>
      <c r="C24" s="787"/>
      <c r="D24" s="787"/>
      <c r="E24" s="34"/>
      <c r="F24" s="446" t="s">
        <v>1030</v>
      </c>
    </row>
    <row r="25" spans="1:6" x14ac:dyDescent="0.2">
      <c r="A25" s="2" t="s">
        <v>604</v>
      </c>
      <c r="B25" s="788" t="s">
        <v>1115</v>
      </c>
      <c r="C25" s="789"/>
      <c r="D25" s="789"/>
      <c r="E25" s="42"/>
      <c r="F25" s="30"/>
    </row>
    <row r="26" spans="1:6" x14ac:dyDescent="0.2">
      <c r="A26" s="2" t="s">
        <v>604</v>
      </c>
      <c r="B26" s="790" t="s">
        <v>954</v>
      </c>
      <c r="C26" s="791"/>
      <c r="D26" s="792"/>
      <c r="E26" s="8"/>
      <c r="F26" s="30"/>
    </row>
    <row r="27" spans="1:6" x14ac:dyDescent="0.2">
      <c r="A27" s="2" t="s">
        <v>604</v>
      </c>
      <c r="B27" s="793" t="s">
        <v>434</v>
      </c>
      <c r="C27" s="793"/>
      <c r="D27" s="793"/>
      <c r="E27" s="8"/>
      <c r="F27" s="30"/>
    </row>
    <row r="28" spans="1:6" x14ac:dyDescent="0.2">
      <c r="A28" s="2" t="s">
        <v>604</v>
      </c>
      <c r="B28" s="793" t="s">
        <v>435</v>
      </c>
      <c r="C28" s="793"/>
      <c r="D28" s="793"/>
      <c r="E28" s="8"/>
    </row>
    <row r="29" spans="1:6" x14ac:dyDescent="0.2">
      <c r="A29" s="2" t="s">
        <v>604</v>
      </c>
      <c r="B29" s="273" t="s">
        <v>637</v>
      </c>
      <c r="C29" s="243"/>
      <c r="D29" s="243"/>
      <c r="E29" s="33"/>
    </row>
    <row r="30" spans="1:6" x14ac:dyDescent="0.2">
      <c r="A30" s="2" t="s">
        <v>604</v>
      </c>
      <c r="B30" s="785" t="s">
        <v>638</v>
      </c>
      <c r="C30" s="741"/>
      <c r="D30" s="243"/>
      <c r="E30" s="33"/>
    </row>
    <row r="31" spans="1:6" x14ac:dyDescent="0.2">
      <c r="A31" s="2" t="s">
        <v>604</v>
      </c>
      <c r="B31" s="785" t="s">
        <v>639</v>
      </c>
      <c r="C31" s="741"/>
      <c r="D31" s="243"/>
      <c r="E31" s="33"/>
    </row>
    <row r="32" spans="1:6" x14ac:dyDescent="0.2">
      <c r="B32" s="5"/>
      <c r="C32" s="5"/>
      <c r="D32" s="5"/>
    </row>
    <row r="33" spans="1:6" ht="15.75" x14ac:dyDescent="0.25">
      <c r="A33" s="48"/>
      <c r="B33" s="24" t="s">
        <v>372</v>
      </c>
    </row>
    <row r="34" spans="1:6" x14ac:dyDescent="0.2">
      <c r="A34" s="2" t="s">
        <v>602</v>
      </c>
      <c r="B34" s="3" t="s">
        <v>686</v>
      </c>
    </row>
    <row r="35" spans="1:6" ht="25.5" customHeight="1" x14ac:dyDescent="0.2">
      <c r="A35" s="2" t="s">
        <v>602</v>
      </c>
      <c r="B35" s="772" t="s">
        <v>373</v>
      </c>
      <c r="C35" s="772"/>
      <c r="D35" s="446" t="s">
        <v>1030</v>
      </c>
      <c r="F35" s="30"/>
    </row>
    <row r="36" spans="1:6" ht="24.75" customHeight="1" x14ac:dyDescent="0.2">
      <c r="A36" s="2" t="s">
        <v>602</v>
      </c>
      <c r="B36" s="724" t="s">
        <v>436</v>
      </c>
      <c r="C36" s="772"/>
      <c r="D36" s="34"/>
      <c r="F36" s="30"/>
    </row>
    <row r="37" spans="1:6" ht="12.75" customHeight="1" x14ac:dyDescent="0.2">
      <c r="A37" s="2" t="s">
        <v>602</v>
      </c>
      <c r="B37" s="772" t="s">
        <v>437</v>
      </c>
      <c r="C37" s="772"/>
      <c r="D37" s="34"/>
      <c r="F37" s="30"/>
    </row>
    <row r="38" spans="1:6" x14ac:dyDescent="0.2"/>
    <row r="39" spans="1:6" ht="29.25" customHeight="1" x14ac:dyDescent="0.2">
      <c r="A39" s="2" t="s">
        <v>605</v>
      </c>
      <c r="B39" s="786" t="s">
        <v>886</v>
      </c>
      <c r="C39" s="786"/>
      <c r="D39" s="786"/>
      <c r="E39" s="786"/>
      <c r="F39" s="730"/>
    </row>
    <row r="40" spans="1:6" x14ac:dyDescent="0.2">
      <c r="A40" s="2" t="s">
        <v>605</v>
      </c>
      <c r="B40" s="772" t="s">
        <v>438</v>
      </c>
      <c r="C40" s="772"/>
      <c r="D40" s="34"/>
      <c r="F40" s="30"/>
    </row>
    <row r="41" spans="1:6" x14ac:dyDescent="0.2">
      <c r="A41" s="2" t="s">
        <v>605</v>
      </c>
      <c r="B41" s="724" t="s">
        <v>439</v>
      </c>
      <c r="C41" s="772"/>
      <c r="D41" s="34"/>
      <c r="F41" s="30"/>
    </row>
    <row r="42" spans="1:6" ht="12.75" customHeight="1" x14ac:dyDescent="0.2">
      <c r="A42" s="2" t="s">
        <v>605</v>
      </c>
      <c r="B42" s="772" t="s">
        <v>440</v>
      </c>
      <c r="C42" s="772"/>
      <c r="D42" s="446" t="s">
        <v>1030</v>
      </c>
      <c r="F42" s="30"/>
    </row>
    <row r="43" spans="1:6" x14ac:dyDescent="0.2"/>
    <row r="44" spans="1:6" ht="54.75" customHeight="1" x14ac:dyDescent="0.2">
      <c r="A44" s="2" t="s">
        <v>606</v>
      </c>
      <c r="B44" s="778" t="s">
        <v>571</v>
      </c>
      <c r="C44" s="800"/>
      <c r="D44" s="800"/>
      <c r="E44" s="800"/>
      <c r="F44" s="730"/>
    </row>
    <row r="45" spans="1:6" ht="24" x14ac:dyDescent="0.2">
      <c r="A45" s="2" t="s">
        <v>606</v>
      </c>
      <c r="B45" s="187"/>
      <c r="C45" s="31" t="s">
        <v>887</v>
      </c>
      <c r="D45" s="32" t="s">
        <v>888</v>
      </c>
      <c r="E45" s="49"/>
      <c r="F45" s="33"/>
    </row>
    <row r="46" spans="1:6" x14ac:dyDescent="0.2">
      <c r="A46" s="2" t="s">
        <v>606</v>
      </c>
      <c r="B46" s="47" t="s">
        <v>889</v>
      </c>
      <c r="C46" s="469" t="s">
        <v>1062</v>
      </c>
      <c r="D46" s="470" t="s">
        <v>1062</v>
      </c>
      <c r="F46" s="33"/>
    </row>
    <row r="47" spans="1:6" x14ac:dyDescent="0.2">
      <c r="A47" s="2" t="s">
        <v>606</v>
      </c>
      <c r="B47" s="47" t="s">
        <v>890</v>
      </c>
      <c r="C47" s="469" t="s">
        <v>1062</v>
      </c>
      <c r="D47" s="470" t="s">
        <v>1062</v>
      </c>
      <c r="F47" s="33"/>
    </row>
    <row r="48" spans="1:6" x14ac:dyDescent="0.2">
      <c r="A48" s="2" t="s">
        <v>606</v>
      </c>
      <c r="B48" s="47" t="s">
        <v>891</v>
      </c>
      <c r="C48" s="469" t="s">
        <v>1062</v>
      </c>
      <c r="D48" s="470" t="s">
        <v>1062</v>
      </c>
      <c r="F48" s="33"/>
    </row>
    <row r="49" spans="1:6" x14ac:dyDescent="0.2">
      <c r="A49" s="2" t="s">
        <v>606</v>
      </c>
      <c r="B49" s="47" t="s">
        <v>892</v>
      </c>
      <c r="C49" s="469" t="s">
        <v>1062</v>
      </c>
      <c r="D49" s="470" t="s">
        <v>1062</v>
      </c>
      <c r="F49" s="33"/>
    </row>
    <row r="50" spans="1:6" ht="25.5" x14ac:dyDescent="0.2">
      <c r="A50" s="2" t="s">
        <v>606</v>
      </c>
      <c r="B50" s="50" t="s">
        <v>687</v>
      </c>
      <c r="C50" s="469" t="s">
        <v>1062</v>
      </c>
      <c r="D50" s="470" t="s">
        <v>1062</v>
      </c>
      <c r="F50" s="33"/>
    </row>
    <row r="51" spans="1:6" x14ac:dyDescent="0.2">
      <c r="A51" s="2" t="s">
        <v>606</v>
      </c>
      <c r="B51" s="47" t="s">
        <v>893</v>
      </c>
      <c r="C51" s="469" t="s">
        <v>1062</v>
      </c>
      <c r="D51" s="470" t="s">
        <v>1062</v>
      </c>
      <c r="F51" s="33"/>
    </row>
    <row r="52" spans="1:6" x14ac:dyDescent="0.2">
      <c r="A52" s="2" t="s">
        <v>606</v>
      </c>
      <c r="B52" s="47" t="s">
        <v>894</v>
      </c>
      <c r="C52" s="469" t="s">
        <v>1062</v>
      </c>
      <c r="D52" s="470" t="s">
        <v>1062</v>
      </c>
      <c r="F52" s="33"/>
    </row>
    <row r="53" spans="1:6" x14ac:dyDescent="0.2">
      <c r="A53" s="2" t="s">
        <v>606</v>
      </c>
      <c r="B53" s="47" t="s">
        <v>895</v>
      </c>
      <c r="C53" s="469" t="s">
        <v>1062</v>
      </c>
      <c r="D53" s="470" t="s">
        <v>1062</v>
      </c>
      <c r="F53" s="33"/>
    </row>
    <row r="54" spans="1:6" ht="13.5" thickBot="1" x14ac:dyDescent="0.25">
      <c r="A54" s="2" t="s">
        <v>606</v>
      </c>
      <c r="B54" s="292" t="s">
        <v>896</v>
      </c>
      <c r="C54" s="469" t="s">
        <v>1062</v>
      </c>
      <c r="D54" s="470" t="s">
        <v>1062</v>
      </c>
      <c r="F54" s="33"/>
    </row>
    <row r="55" spans="1:6" ht="13.5" thickBot="1" x14ac:dyDescent="0.25">
      <c r="A55" s="2" t="s">
        <v>606</v>
      </c>
      <c r="B55" s="302" t="s">
        <v>365</v>
      </c>
      <c r="C55" s="469" t="s">
        <v>1062</v>
      </c>
      <c r="D55" s="470" t="s">
        <v>1062</v>
      </c>
      <c r="F55" s="33"/>
    </row>
    <row r="56" spans="1:6" ht="13.5" thickBot="1" x14ac:dyDescent="0.25">
      <c r="A56" s="2" t="s">
        <v>606</v>
      </c>
      <c r="B56" s="302" t="s">
        <v>366</v>
      </c>
      <c r="C56" s="469" t="s">
        <v>1062</v>
      </c>
      <c r="D56" s="470" t="s">
        <v>1062</v>
      </c>
      <c r="F56" s="33"/>
    </row>
    <row r="57" spans="1:6" x14ac:dyDescent="0.2">
      <c r="A57" s="2" t="s">
        <v>606</v>
      </c>
      <c r="B57" s="293" t="s">
        <v>572</v>
      </c>
      <c r="C57" s="469" t="s">
        <v>1062</v>
      </c>
      <c r="D57" s="470" t="s">
        <v>1062</v>
      </c>
      <c r="F57" s="33"/>
    </row>
    <row r="58" spans="1:6" x14ac:dyDescent="0.2"/>
    <row r="59" spans="1:6" ht="15.75" x14ac:dyDescent="0.2">
      <c r="B59" s="36" t="s">
        <v>897</v>
      </c>
    </row>
    <row r="60" spans="1:6" ht="38.25" customHeight="1" x14ac:dyDescent="0.2">
      <c r="A60" s="2" t="s">
        <v>607</v>
      </c>
      <c r="B60" s="801" t="s">
        <v>599</v>
      </c>
      <c r="C60" s="802"/>
      <c r="D60" s="802"/>
      <c r="E60" s="802"/>
      <c r="F60" s="730"/>
    </row>
    <row r="61" spans="1:6" x14ac:dyDescent="0.2">
      <c r="A61" s="2" t="s">
        <v>607</v>
      </c>
      <c r="B61" s="803" t="s">
        <v>600</v>
      </c>
      <c r="C61" s="787"/>
      <c r="D61" s="787"/>
      <c r="E61" s="471" t="s">
        <v>1062</v>
      </c>
      <c r="F61" s="30"/>
    </row>
    <row r="62" spans="1:6" x14ac:dyDescent="0.2">
      <c r="A62" s="2" t="s">
        <v>607</v>
      </c>
      <c r="B62" s="794" t="s">
        <v>469</v>
      </c>
      <c r="C62" s="772"/>
      <c r="D62" s="772"/>
      <c r="E62" s="472"/>
      <c r="F62" s="30"/>
    </row>
    <row r="63" spans="1:6" x14ac:dyDescent="0.2">
      <c r="A63" s="2" t="s">
        <v>607</v>
      </c>
      <c r="B63" s="794" t="s">
        <v>471</v>
      </c>
      <c r="C63" s="794"/>
      <c r="D63" s="794"/>
      <c r="E63" s="471" t="s">
        <v>1062</v>
      </c>
      <c r="F63" s="30"/>
    </row>
    <row r="64" spans="1:6" x14ac:dyDescent="0.2">
      <c r="A64" s="2" t="s">
        <v>607</v>
      </c>
      <c r="B64" s="794" t="s">
        <v>470</v>
      </c>
      <c r="C64" s="794"/>
      <c r="D64" s="794"/>
      <c r="E64" s="471" t="s">
        <v>1062</v>
      </c>
      <c r="F64" s="30"/>
    </row>
    <row r="65" spans="1:6" x14ac:dyDescent="0.2">
      <c r="A65" s="2" t="s">
        <v>607</v>
      </c>
      <c r="B65" s="795" t="s">
        <v>601</v>
      </c>
      <c r="C65" s="796"/>
      <c r="D65" s="796"/>
      <c r="E65" s="473" t="s">
        <v>1062</v>
      </c>
      <c r="F65" s="30"/>
    </row>
    <row r="66" spans="1:6" x14ac:dyDescent="0.2">
      <c r="B66" s="854"/>
      <c r="C66" s="789"/>
      <c r="D66" s="789"/>
      <c r="E66" s="46"/>
    </row>
    <row r="67" spans="1:6" x14ac:dyDescent="0.2">
      <c r="B67" s="5"/>
      <c r="C67" s="5"/>
      <c r="D67" s="5"/>
    </row>
    <row r="68" spans="1:6" ht="28.5" customHeight="1" x14ac:dyDescent="0.2">
      <c r="A68" s="2" t="s">
        <v>608</v>
      </c>
      <c r="B68" s="798" t="s">
        <v>898</v>
      </c>
      <c r="C68" s="798"/>
      <c r="D68" s="798"/>
      <c r="E68" s="798"/>
      <c r="F68" s="799"/>
    </row>
    <row r="69" spans="1:6" ht="25.5" x14ac:dyDescent="0.2">
      <c r="A69" s="2" t="s">
        <v>608</v>
      </c>
      <c r="B69" s="94"/>
      <c r="C69" s="37" t="s">
        <v>899</v>
      </c>
      <c r="D69" s="37" t="s">
        <v>900</v>
      </c>
      <c r="E69" s="37" t="s">
        <v>901</v>
      </c>
      <c r="F69" s="37" t="s">
        <v>902</v>
      </c>
    </row>
    <row r="70" spans="1:6" ht="15" x14ac:dyDescent="0.2">
      <c r="A70" s="2" t="s">
        <v>608</v>
      </c>
      <c r="B70" s="77" t="s">
        <v>903</v>
      </c>
      <c r="C70" s="78"/>
      <c r="D70" s="78"/>
      <c r="E70" s="78"/>
      <c r="F70" s="79"/>
    </row>
    <row r="71" spans="1:6" ht="25.5" x14ac:dyDescent="0.2">
      <c r="A71" s="2" t="s">
        <v>608</v>
      </c>
      <c r="B71" s="274" t="s">
        <v>640</v>
      </c>
      <c r="C71" s="474"/>
      <c r="D71" s="469"/>
      <c r="E71" s="474"/>
      <c r="F71" s="469" t="s">
        <v>1030</v>
      </c>
    </row>
    <row r="72" spans="1:6" x14ac:dyDescent="0.2">
      <c r="A72" s="2" t="s">
        <v>608</v>
      </c>
      <c r="B72" s="38" t="s">
        <v>904</v>
      </c>
      <c r="C72" s="474"/>
      <c r="D72" s="474"/>
      <c r="E72" s="474"/>
      <c r="F72" s="469" t="s">
        <v>1030</v>
      </c>
    </row>
    <row r="73" spans="1:6" x14ac:dyDescent="0.2">
      <c r="A73" s="2" t="s">
        <v>608</v>
      </c>
      <c r="B73" s="275" t="s">
        <v>641</v>
      </c>
      <c r="C73" s="469" t="s">
        <v>1030</v>
      </c>
      <c r="D73" s="474"/>
      <c r="E73" s="474"/>
      <c r="F73" s="474"/>
    </row>
    <row r="74" spans="1:6" x14ac:dyDescent="0.2">
      <c r="A74" s="2" t="s">
        <v>608</v>
      </c>
      <c r="B74" s="38" t="s">
        <v>906</v>
      </c>
      <c r="C74" s="474"/>
      <c r="D74" s="474"/>
      <c r="E74" s="474"/>
      <c r="F74" s="469" t="s">
        <v>1030</v>
      </c>
    </row>
    <row r="75" spans="1:6" x14ac:dyDescent="0.2">
      <c r="A75" s="2" t="s">
        <v>608</v>
      </c>
      <c r="B75" s="276" t="s">
        <v>642</v>
      </c>
      <c r="C75" s="474"/>
      <c r="D75" s="469" t="s">
        <v>1030</v>
      </c>
      <c r="E75" s="474"/>
      <c r="F75" s="474"/>
    </row>
    <row r="76" spans="1:6" x14ac:dyDescent="0.2">
      <c r="A76" s="2" t="s">
        <v>608</v>
      </c>
      <c r="B76" s="38" t="s">
        <v>905</v>
      </c>
      <c r="C76" s="474"/>
      <c r="D76" s="474"/>
      <c r="E76" s="469" t="s">
        <v>1030</v>
      </c>
      <c r="F76" s="474"/>
    </row>
    <row r="77" spans="1:6" ht="15" x14ac:dyDescent="0.2">
      <c r="A77" s="2" t="s">
        <v>608</v>
      </c>
      <c r="B77" s="77" t="s">
        <v>907</v>
      </c>
      <c r="C77" s="475"/>
      <c r="D77" s="475"/>
      <c r="E77" s="475"/>
      <c r="F77" s="476"/>
    </row>
    <row r="78" spans="1:6" x14ac:dyDescent="0.2">
      <c r="A78" s="2" t="s">
        <v>608</v>
      </c>
      <c r="B78" s="38" t="s">
        <v>908</v>
      </c>
      <c r="C78" s="474"/>
      <c r="D78" s="474"/>
      <c r="E78" s="474"/>
      <c r="F78" s="469" t="s">
        <v>1030</v>
      </c>
    </row>
    <row r="79" spans="1:6" x14ac:dyDescent="0.2">
      <c r="A79" s="2" t="s">
        <v>608</v>
      </c>
      <c r="B79" s="38" t="s">
        <v>909</v>
      </c>
      <c r="C79" s="474"/>
      <c r="D79" s="474"/>
      <c r="E79" s="474"/>
      <c r="F79" s="469" t="s">
        <v>1030</v>
      </c>
    </row>
    <row r="80" spans="1:6" x14ac:dyDescent="0.2">
      <c r="A80" s="2" t="s">
        <v>608</v>
      </c>
      <c r="B80" s="38" t="s">
        <v>910</v>
      </c>
      <c r="C80" s="474"/>
      <c r="D80" s="474"/>
      <c r="E80" s="474"/>
      <c r="F80" s="469" t="s">
        <v>1030</v>
      </c>
    </row>
    <row r="81" spans="1:8" x14ac:dyDescent="0.2">
      <c r="A81" s="2" t="s">
        <v>608</v>
      </c>
      <c r="B81" s="38" t="s">
        <v>911</v>
      </c>
      <c r="C81" s="474"/>
      <c r="D81" s="469" t="s">
        <v>1030</v>
      </c>
      <c r="E81" s="474"/>
      <c r="F81" s="474"/>
    </row>
    <row r="82" spans="1:8" x14ac:dyDescent="0.2">
      <c r="A82" s="2" t="s">
        <v>608</v>
      </c>
      <c r="B82" s="276" t="s">
        <v>643</v>
      </c>
      <c r="C82" s="474"/>
      <c r="D82" s="474"/>
      <c r="E82" s="474"/>
      <c r="F82" s="469" t="s">
        <v>1030</v>
      </c>
    </row>
    <row r="83" spans="1:8" x14ac:dyDescent="0.2">
      <c r="A83" s="2" t="s">
        <v>608</v>
      </c>
      <c r="B83" s="38" t="s">
        <v>912</v>
      </c>
      <c r="C83" s="474"/>
      <c r="D83" s="474"/>
      <c r="E83" s="474"/>
      <c r="F83" s="469" t="s">
        <v>1030</v>
      </c>
    </row>
    <row r="84" spans="1:8" x14ac:dyDescent="0.2">
      <c r="A84" s="2" t="s">
        <v>608</v>
      </c>
      <c r="B84" s="38" t="s">
        <v>913</v>
      </c>
      <c r="C84" s="474"/>
      <c r="D84" s="474"/>
      <c r="E84" s="474"/>
      <c r="F84" s="469" t="s">
        <v>1030</v>
      </c>
    </row>
    <row r="85" spans="1:8" x14ac:dyDescent="0.2">
      <c r="A85" s="2" t="s">
        <v>608</v>
      </c>
      <c r="B85" s="38" t="s">
        <v>914</v>
      </c>
      <c r="C85" s="474"/>
      <c r="D85" s="474"/>
      <c r="E85" s="474"/>
      <c r="F85" s="469" t="s">
        <v>1030</v>
      </c>
    </row>
    <row r="86" spans="1:8" ht="25.5" x14ac:dyDescent="0.2">
      <c r="A86" s="2" t="s">
        <v>608</v>
      </c>
      <c r="B86" s="51" t="s">
        <v>915</v>
      </c>
      <c r="C86" s="474"/>
      <c r="D86" s="474"/>
      <c r="E86" s="474"/>
      <c r="F86" s="469" t="s">
        <v>1030</v>
      </c>
    </row>
    <row r="87" spans="1:8" x14ac:dyDescent="0.2">
      <c r="A87" s="2" t="s">
        <v>608</v>
      </c>
      <c r="B87" s="276" t="s">
        <v>644</v>
      </c>
      <c r="C87" s="474"/>
      <c r="D87" s="474"/>
      <c r="E87" s="474"/>
      <c r="F87" s="469" t="s">
        <v>1030</v>
      </c>
    </row>
    <row r="88" spans="1:8" x14ac:dyDescent="0.2">
      <c r="A88" s="2" t="s">
        <v>608</v>
      </c>
      <c r="B88" s="38" t="s">
        <v>917</v>
      </c>
      <c r="C88" s="474"/>
      <c r="D88" s="474"/>
      <c r="E88" s="474"/>
      <c r="F88" s="469" t="s">
        <v>1030</v>
      </c>
    </row>
    <row r="89" spans="1:8" x14ac:dyDescent="0.2">
      <c r="A89" s="2" t="s">
        <v>608</v>
      </c>
      <c r="B89" s="38" t="s">
        <v>918</v>
      </c>
      <c r="C89" s="474"/>
      <c r="D89" s="469" t="s">
        <v>1030</v>
      </c>
      <c r="E89" s="474"/>
      <c r="F89" s="474"/>
    </row>
    <row r="90" spans="1:8" x14ac:dyDescent="0.2">
      <c r="A90" s="2" t="s">
        <v>608</v>
      </c>
      <c r="B90" s="277" t="s">
        <v>645</v>
      </c>
      <c r="C90" s="474"/>
      <c r="D90" s="469" t="s">
        <v>1030</v>
      </c>
      <c r="E90" s="474"/>
      <c r="F90" s="474"/>
    </row>
    <row r="91" spans="1:8" x14ac:dyDescent="0.2"/>
    <row r="92" spans="1:8" ht="15.75" x14ac:dyDescent="0.25">
      <c r="B92" s="24" t="s">
        <v>919</v>
      </c>
    </row>
    <row r="93" spans="1:8" x14ac:dyDescent="0.2">
      <c r="A93" s="2" t="s">
        <v>609</v>
      </c>
      <c r="B93" s="57" t="s">
        <v>625</v>
      </c>
      <c r="C93" s="53"/>
      <c r="D93" s="53"/>
      <c r="E93" s="53"/>
      <c r="F93" s="53"/>
      <c r="G93" s="53"/>
      <c r="H93" s="54"/>
    </row>
    <row r="94" spans="1:8" x14ac:dyDescent="0.2">
      <c r="A94" s="2"/>
      <c r="B94" s="780"/>
      <c r="C94" s="781"/>
      <c r="D94" s="781"/>
      <c r="E94" s="34" t="s">
        <v>490</v>
      </c>
      <c r="F94" s="34" t="s">
        <v>491</v>
      </c>
      <c r="G94" s="53"/>
      <c r="H94" s="54"/>
    </row>
    <row r="95" spans="1:8" ht="39.75" customHeight="1" x14ac:dyDescent="0.2">
      <c r="A95" s="2" t="s">
        <v>626</v>
      </c>
      <c r="B95" s="740" t="s">
        <v>403</v>
      </c>
      <c r="C95" s="756"/>
      <c r="D95" s="757"/>
      <c r="E95" s="68"/>
      <c r="F95" s="69" t="s">
        <v>1030</v>
      </c>
      <c r="G95" s="53"/>
      <c r="H95" s="53"/>
    </row>
    <row r="96" spans="1:8" ht="26.25" customHeight="1" x14ac:dyDescent="0.2">
      <c r="A96" s="2" t="s">
        <v>626</v>
      </c>
      <c r="B96" s="809" t="s">
        <v>1116</v>
      </c>
      <c r="C96" s="810"/>
      <c r="D96" s="810"/>
      <c r="E96" s="810"/>
      <c r="F96" s="811"/>
      <c r="G96" s="55"/>
      <c r="H96" s="55"/>
    </row>
    <row r="97" spans="1:8" ht="12.75" customHeight="1" x14ac:dyDescent="0.2">
      <c r="A97" s="2" t="s">
        <v>626</v>
      </c>
      <c r="B97" s="194"/>
      <c r="C97" s="812" t="s">
        <v>865</v>
      </c>
      <c r="D97" s="813"/>
      <c r="E97" s="813"/>
      <c r="F97" s="814"/>
      <c r="G97" s="815"/>
      <c r="H97" s="55"/>
    </row>
    <row r="98" spans="1:8" ht="24" customHeight="1" x14ac:dyDescent="0.2">
      <c r="A98" s="2" t="s">
        <v>626</v>
      </c>
      <c r="B98" s="195"/>
      <c r="C98" s="61" t="s">
        <v>438</v>
      </c>
      <c r="D98" s="61" t="s">
        <v>439</v>
      </c>
      <c r="E98" s="61" t="s">
        <v>881</v>
      </c>
      <c r="F98" s="92" t="s">
        <v>882</v>
      </c>
      <c r="G98" s="196" t="s">
        <v>866</v>
      </c>
      <c r="H98" s="55"/>
    </row>
    <row r="99" spans="1:8" ht="12.75" customHeight="1" x14ac:dyDescent="0.2">
      <c r="A99" s="2" t="s">
        <v>626</v>
      </c>
      <c r="B99" s="278" t="s">
        <v>708</v>
      </c>
      <c r="C99" s="197"/>
      <c r="D99" s="197"/>
      <c r="E99" s="197"/>
      <c r="F99" s="197"/>
      <c r="G99" s="58"/>
      <c r="H99" s="55"/>
    </row>
    <row r="100" spans="1:8" ht="12.75" customHeight="1" x14ac:dyDescent="0.2">
      <c r="A100" s="2" t="s">
        <v>626</v>
      </c>
      <c r="B100" s="278" t="s">
        <v>701</v>
      </c>
      <c r="C100" s="197"/>
      <c r="D100" s="197"/>
      <c r="E100" s="197"/>
      <c r="F100" s="197"/>
      <c r="G100" s="58"/>
      <c r="H100" s="55"/>
    </row>
    <row r="101" spans="1:8" ht="12.75" customHeight="1" x14ac:dyDescent="0.2">
      <c r="A101" s="2" t="s">
        <v>626</v>
      </c>
      <c r="B101" s="278" t="s">
        <v>709</v>
      </c>
      <c r="C101" s="197"/>
      <c r="D101" s="197"/>
      <c r="E101" s="197"/>
      <c r="F101" s="197"/>
      <c r="G101" s="58"/>
      <c r="H101" s="55"/>
    </row>
    <row r="102" spans="1:8" ht="25.5" x14ac:dyDescent="0.2">
      <c r="A102" s="2" t="s">
        <v>626</v>
      </c>
      <c r="B102" s="62" t="s">
        <v>710</v>
      </c>
      <c r="C102" s="197"/>
      <c r="D102" s="197"/>
      <c r="E102" s="197"/>
      <c r="F102" s="197"/>
      <c r="G102" s="58"/>
      <c r="H102" s="55"/>
    </row>
    <row r="103" spans="1:8" x14ac:dyDescent="0.2">
      <c r="A103" s="2" t="s">
        <v>626</v>
      </c>
      <c r="B103" s="198" t="s">
        <v>702</v>
      </c>
      <c r="C103" s="197"/>
      <c r="D103" s="197"/>
      <c r="E103" s="197"/>
      <c r="F103" s="197"/>
      <c r="G103" s="58"/>
      <c r="H103" s="55"/>
    </row>
    <row r="104" spans="1:8" ht="12.75" customHeight="1" x14ac:dyDescent="0.2">
      <c r="A104" s="2"/>
      <c r="B104" s="65"/>
      <c r="C104" s="66"/>
      <c r="D104" s="66"/>
      <c r="E104" s="66"/>
      <c r="F104" s="66"/>
      <c r="G104" s="64"/>
      <c r="H104" s="55"/>
    </row>
    <row r="105" spans="1:8" ht="39" customHeight="1" x14ac:dyDescent="0.2">
      <c r="A105" s="661" t="s">
        <v>489</v>
      </c>
      <c r="B105" s="816" t="s">
        <v>1117</v>
      </c>
      <c r="C105" s="817"/>
      <c r="D105" s="817"/>
      <c r="E105" s="817"/>
      <c r="F105" s="817"/>
      <c r="G105" s="817"/>
      <c r="H105" s="55"/>
    </row>
    <row r="106" spans="1:8" s="233" customFormat="1" ht="18.75" customHeight="1" x14ac:dyDescent="0.2">
      <c r="A106" s="661" t="s">
        <v>489</v>
      </c>
      <c r="B106" s="804" t="s">
        <v>965</v>
      </c>
      <c r="C106" s="804"/>
      <c r="D106" s="804"/>
      <c r="E106" s="689"/>
      <c r="F106" s="690"/>
      <c r="G106" s="691"/>
      <c r="H106" s="55"/>
    </row>
    <row r="107" spans="1:8" s="233" customFormat="1" ht="12.75" customHeight="1" x14ac:dyDescent="0.2">
      <c r="A107" s="661" t="s">
        <v>489</v>
      </c>
      <c r="B107" s="804" t="s">
        <v>966</v>
      </c>
      <c r="C107" s="804"/>
      <c r="D107" s="804"/>
      <c r="E107" s="689"/>
      <c r="F107" s="690"/>
      <c r="G107" s="691"/>
      <c r="H107" s="55"/>
    </row>
    <row r="108" spans="1:8" s="233" customFormat="1" ht="12.75" customHeight="1" x14ac:dyDescent="0.2">
      <c r="A108" s="661" t="s">
        <v>489</v>
      </c>
      <c r="B108" s="804" t="s">
        <v>967</v>
      </c>
      <c r="C108" s="804"/>
      <c r="D108" s="804"/>
      <c r="E108" s="689"/>
      <c r="F108" s="690"/>
      <c r="G108" s="691"/>
      <c r="H108" s="55"/>
    </row>
    <row r="109" spans="1:8" s="233" customFormat="1" ht="12.75" customHeight="1" x14ac:dyDescent="0.2">
      <c r="A109" s="244"/>
      <c r="B109" s="265"/>
      <c r="C109" s="265"/>
      <c r="D109" s="265"/>
      <c r="E109" s="279"/>
      <c r="F109" s="235"/>
      <c r="G109" s="64"/>
      <c r="H109" s="55"/>
    </row>
    <row r="110" spans="1:8" s="233" customFormat="1" ht="12.75" customHeight="1" x14ac:dyDescent="0.2">
      <c r="A110" s="244"/>
      <c r="B110" s="265"/>
      <c r="C110" s="265"/>
      <c r="D110" s="265"/>
      <c r="E110" s="279"/>
      <c r="F110" s="235"/>
      <c r="G110" s="64"/>
      <c r="H110" s="55"/>
    </row>
    <row r="111" spans="1:8" s="233" customFormat="1" ht="12.75" customHeight="1" x14ac:dyDescent="0.2">
      <c r="A111" s="244"/>
      <c r="B111" s="265"/>
      <c r="C111" s="265"/>
      <c r="D111" s="265"/>
      <c r="E111" s="279"/>
      <c r="F111" s="235"/>
      <c r="G111" s="64"/>
      <c r="H111" s="55"/>
    </row>
    <row r="112" spans="1:8" s="233" customFormat="1" ht="12.75" customHeight="1" x14ac:dyDescent="0.2">
      <c r="A112" s="244"/>
      <c r="B112" s="265"/>
      <c r="C112" s="265"/>
      <c r="D112" s="265"/>
      <c r="E112" s="279"/>
      <c r="F112" s="235"/>
      <c r="G112" s="64"/>
      <c r="H112" s="55"/>
    </row>
    <row r="113" spans="1:8" s="233" customFormat="1" ht="12.75" customHeight="1" x14ac:dyDescent="0.2">
      <c r="A113" s="661" t="s">
        <v>489</v>
      </c>
      <c r="B113" s="805" t="s">
        <v>971</v>
      </c>
      <c r="C113" s="805"/>
      <c r="D113" s="805"/>
      <c r="E113" s="805"/>
      <c r="F113" s="805"/>
      <c r="G113" s="805"/>
      <c r="H113" s="55"/>
    </row>
    <row r="114" spans="1:8" s="233" customFormat="1" ht="12.75" customHeight="1" x14ac:dyDescent="0.2">
      <c r="A114" s="661"/>
      <c r="B114" s="806" t="s">
        <v>1118</v>
      </c>
      <c r="C114" s="807"/>
      <c r="D114" s="807"/>
      <c r="E114" s="807"/>
      <c r="F114" s="807"/>
      <c r="G114" s="807"/>
      <c r="H114" s="55"/>
    </row>
    <row r="115" spans="1:8" s="233" customFormat="1" ht="12.75" customHeight="1" x14ac:dyDescent="0.2">
      <c r="A115" s="661"/>
      <c r="B115" s="808" t="s">
        <v>972</v>
      </c>
      <c r="C115" s="807"/>
      <c r="D115" s="807"/>
      <c r="E115" s="807"/>
      <c r="F115" s="807"/>
      <c r="G115" s="807"/>
      <c r="H115" s="55"/>
    </row>
    <row r="116" spans="1:8" s="233" customFormat="1" ht="12.75" customHeight="1" x14ac:dyDescent="0.2">
      <c r="A116" s="661" t="s">
        <v>489</v>
      </c>
      <c r="B116" s="805" t="s">
        <v>968</v>
      </c>
      <c r="C116" s="805"/>
      <c r="D116" s="805"/>
      <c r="E116" s="692"/>
      <c r="F116" s="279"/>
      <c r="G116" s="693"/>
      <c r="H116" s="55"/>
    </row>
    <row r="117" spans="1:8" s="233" customFormat="1" ht="12.75" customHeight="1" x14ac:dyDescent="0.2">
      <c r="A117" s="661" t="s">
        <v>489</v>
      </c>
      <c r="B117" s="805" t="s">
        <v>969</v>
      </c>
      <c r="C117" s="805"/>
      <c r="D117" s="805"/>
      <c r="E117" s="692"/>
      <c r="F117" s="279"/>
      <c r="G117" s="693"/>
      <c r="H117" s="55"/>
    </row>
    <row r="118" spans="1:8" s="233" customFormat="1" ht="12.75" customHeight="1" x14ac:dyDescent="0.2">
      <c r="A118" s="661" t="s">
        <v>489</v>
      </c>
      <c r="B118" s="805" t="s">
        <v>970</v>
      </c>
      <c r="C118" s="805"/>
      <c r="D118" s="805"/>
      <c r="E118" s="692"/>
      <c r="F118" s="279"/>
      <c r="G118" s="693"/>
      <c r="H118" s="55"/>
    </row>
    <row r="119" spans="1:8" s="233" customFormat="1" ht="12.75" customHeight="1" x14ac:dyDescent="0.2">
      <c r="A119" s="244"/>
      <c r="B119" s="265"/>
      <c r="C119" s="265"/>
      <c r="D119" s="265"/>
      <c r="E119" s="279"/>
      <c r="F119" s="235"/>
      <c r="G119" s="64"/>
      <c r="H119" s="55"/>
    </row>
    <row r="120" spans="1:8" s="233" customFormat="1" ht="12.75" customHeight="1" x14ac:dyDescent="0.2">
      <c r="A120" s="244"/>
      <c r="B120" s="265"/>
      <c r="C120" s="265"/>
      <c r="D120" s="265"/>
      <c r="E120" s="279"/>
      <c r="F120" s="235"/>
      <c r="G120" s="64"/>
      <c r="H120" s="55"/>
    </row>
    <row r="121" spans="1:8" s="233" customFormat="1" ht="12.75" customHeight="1" x14ac:dyDescent="0.2">
      <c r="A121" s="29"/>
      <c r="B121" s="234"/>
      <c r="C121" s="235"/>
      <c r="D121" s="235"/>
      <c r="E121" s="235"/>
      <c r="F121" s="235"/>
      <c r="G121" s="64"/>
      <c r="H121" s="55"/>
    </row>
    <row r="122" spans="1:8" s="233" customFormat="1" ht="12.75" customHeight="1" thickBot="1" x14ac:dyDescent="0.25">
      <c r="A122" s="244" t="s">
        <v>456</v>
      </c>
      <c r="B122" s="805" t="s">
        <v>711</v>
      </c>
      <c r="C122" s="805"/>
      <c r="D122" s="805"/>
      <c r="E122" s="805"/>
      <c r="F122" s="805"/>
      <c r="G122" s="805"/>
      <c r="H122" s="55"/>
    </row>
    <row r="123" spans="1:8" s="233" customFormat="1" ht="12.75" customHeight="1" x14ac:dyDescent="0.2">
      <c r="A123" s="244" t="s">
        <v>456</v>
      </c>
      <c r="B123" s="265"/>
      <c r="C123" s="265"/>
      <c r="D123" s="265"/>
      <c r="E123" s="305" t="s">
        <v>97</v>
      </c>
      <c r="F123" s="306" t="s">
        <v>98</v>
      </c>
      <c r="G123" s="265"/>
      <c r="H123" s="55"/>
    </row>
    <row r="124" spans="1:8" s="233" customFormat="1" ht="13.5" customHeight="1" x14ac:dyDescent="0.2">
      <c r="A124" s="244" t="s">
        <v>456</v>
      </c>
      <c r="B124" s="265" t="s">
        <v>712</v>
      </c>
      <c r="C124" s="265"/>
      <c r="D124" s="265"/>
      <c r="E124" s="477" t="s">
        <v>1062</v>
      </c>
      <c r="F124" s="478" t="s">
        <v>1062</v>
      </c>
      <c r="G124" s="64"/>
      <c r="H124" s="55"/>
    </row>
    <row r="125" spans="1:8" s="233" customFormat="1" ht="12.75" customHeight="1" x14ac:dyDescent="0.2">
      <c r="A125" s="244" t="s">
        <v>456</v>
      </c>
      <c r="B125" s="265" t="s">
        <v>713</v>
      </c>
      <c r="C125" s="265"/>
      <c r="D125" s="265"/>
      <c r="E125" s="477" t="s">
        <v>1062</v>
      </c>
      <c r="F125" s="478" t="s">
        <v>1062</v>
      </c>
      <c r="G125" s="64"/>
      <c r="H125" s="55"/>
    </row>
    <row r="126" spans="1:8" s="233" customFormat="1" ht="15.75" customHeight="1" x14ac:dyDescent="0.2">
      <c r="A126" s="244" t="s">
        <v>456</v>
      </c>
      <c r="B126" s="266" t="s">
        <v>714</v>
      </c>
      <c r="C126" s="279"/>
      <c r="D126" s="279"/>
      <c r="E126" s="477" t="s">
        <v>1062</v>
      </c>
      <c r="F126" s="478" t="s">
        <v>1062</v>
      </c>
      <c r="G126" s="64"/>
      <c r="H126" s="55"/>
    </row>
    <row r="127" spans="1:8" s="233" customFormat="1" ht="12.75" customHeight="1" x14ac:dyDescent="0.2">
      <c r="A127" s="244" t="s">
        <v>456</v>
      </c>
      <c r="B127" s="280" t="s">
        <v>715</v>
      </c>
      <c r="C127" s="279"/>
      <c r="D127" s="279"/>
      <c r="E127" s="477" t="s">
        <v>1062</v>
      </c>
      <c r="F127" s="478" t="s">
        <v>1062</v>
      </c>
      <c r="G127" s="64"/>
      <c r="H127" s="55"/>
    </row>
    <row r="128" spans="1:8" s="233" customFormat="1" ht="28.5" customHeight="1" x14ac:dyDescent="0.2">
      <c r="A128" s="244" t="s">
        <v>456</v>
      </c>
      <c r="B128" s="281" t="s">
        <v>716</v>
      </c>
      <c r="C128" s="279"/>
      <c r="D128" s="279"/>
      <c r="E128" s="477" t="s">
        <v>1062</v>
      </c>
      <c r="F128" s="478" t="s">
        <v>1062</v>
      </c>
      <c r="G128" s="64"/>
      <c r="H128" s="55"/>
    </row>
    <row r="129" spans="1:8" s="233" customFormat="1" ht="15" customHeight="1" x14ac:dyDescent="0.2">
      <c r="A129" s="244" t="s">
        <v>456</v>
      </c>
      <c r="B129" s="280" t="s">
        <v>717</v>
      </c>
      <c r="C129" s="279"/>
      <c r="D129" s="279"/>
      <c r="E129" s="477" t="s">
        <v>1062</v>
      </c>
      <c r="F129" s="478" t="s">
        <v>1062</v>
      </c>
      <c r="G129" s="64"/>
      <c r="H129" s="55"/>
    </row>
    <row r="130" spans="1:8" s="233" customFormat="1" ht="12.75" customHeight="1" x14ac:dyDescent="0.2">
      <c r="A130" s="244" t="s">
        <v>456</v>
      </c>
      <c r="B130" s="280" t="s">
        <v>444</v>
      </c>
      <c r="C130" s="279"/>
      <c r="D130" s="279"/>
      <c r="E130" s="477" t="s">
        <v>1062</v>
      </c>
      <c r="F130" s="478" t="s">
        <v>1062</v>
      </c>
      <c r="G130" s="64"/>
      <c r="H130" s="55"/>
    </row>
    <row r="131" spans="1:8" s="233" customFormat="1" ht="12.75" customHeight="1" x14ac:dyDescent="0.2">
      <c r="A131" s="2"/>
      <c r="B131" s="65"/>
      <c r="C131" s="66"/>
      <c r="D131" s="66"/>
      <c r="E131" s="66"/>
      <c r="F131" s="66"/>
      <c r="G131" s="55"/>
      <c r="H131" s="55"/>
    </row>
    <row r="132" spans="1:8" x14ac:dyDescent="0.2">
      <c r="A132" s="2" t="s">
        <v>457</v>
      </c>
      <c r="B132" s="827" t="s">
        <v>718</v>
      </c>
      <c r="C132" s="828"/>
      <c r="D132" s="828"/>
      <c r="E132" s="828"/>
      <c r="F132" s="828"/>
      <c r="G132" s="55"/>
      <c r="H132" s="55"/>
    </row>
    <row r="133" spans="1:8" x14ac:dyDescent="0.2">
      <c r="A133" s="2" t="s">
        <v>457</v>
      </c>
      <c r="B133" s="67"/>
      <c r="C133" s="34" t="s">
        <v>490</v>
      </c>
      <c r="D133" s="34" t="s">
        <v>491</v>
      </c>
      <c r="E133" s="13"/>
      <c r="F133" s="13"/>
      <c r="G133" s="55"/>
      <c r="H133" s="55"/>
    </row>
    <row r="134" spans="1:8" x14ac:dyDescent="0.2">
      <c r="A134" s="2"/>
      <c r="B134" s="63"/>
      <c r="C134" s="64"/>
      <c r="D134" s="55"/>
      <c r="E134" s="55"/>
      <c r="F134" s="55"/>
      <c r="G134" s="55"/>
      <c r="H134" s="55"/>
    </row>
    <row r="135" spans="1:8" x14ac:dyDescent="0.2">
      <c r="C135" s="59"/>
      <c r="D135" s="60"/>
      <c r="E135" s="33"/>
      <c r="F135" s="30"/>
      <c r="H135" s="55"/>
    </row>
    <row r="136" spans="1:8" x14ac:dyDescent="0.2">
      <c r="A136" s="2" t="s">
        <v>703</v>
      </c>
      <c r="B136" s="724" t="s">
        <v>707</v>
      </c>
      <c r="C136" s="772"/>
      <c r="D136" s="772"/>
      <c r="E136" s="479" t="s">
        <v>1062</v>
      </c>
      <c r="F136" s="30"/>
    </row>
    <row r="137" spans="1:8" ht="27" customHeight="1" x14ac:dyDescent="0.2">
      <c r="A137" s="2" t="s">
        <v>703</v>
      </c>
      <c r="B137" s="772" t="s">
        <v>706</v>
      </c>
      <c r="C137" s="772"/>
      <c r="D137" s="772"/>
      <c r="E137" s="479" t="s">
        <v>1062</v>
      </c>
      <c r="F137" s="30"/>
    </row>
    <row r="138" spans="1:8" ht="27" customHeight="1" x14ac:dyDescent="0.2">
      <c r="A138" s="2"/>
      <c r="B138" s="52"/>
      <c r="C138" s="52"/>
      <c r="D138" s="52"/>
      <c r="E138" s="71"/>
      <c r="F138" s="30"/>
    </row>
    <row r="139" spans="1:8" ht="13.5" customHeight="1" x14ac:dyDescent="0.2">
      <c r="A139" s="2" t="s">
        <v>705</v>
      </c>
      <c r="B139" s="829" t="s">
        <v>458</v>
      </c>
      <c r="C139" s="830"/>
      <c r="D139" s="830"/>
      <c r="E139" s="830"/>
      <c r="F139" s="831"/>
    </row>
    <row r="140" spans="1:8" ht="27" customHeight="1" x14ac:dyDescent="0.2">
      <c r="A140" s="2" t="s">
        <v>705</v>
      </c>
      <c r="B140" s="818"/>
      <c r="C140" s="819"/>
      <c r="D140" s="819"/>
      <c r="E140" s="819"/>
      <c r="F140" s="820"/>
    </row>
    <row r="141" spans="1:8" x14ac:dyDescent="0.2">
      <c r="A141" s="2"/>
      <c r="B141" s="180"/>
      <c r="C141" s="180"/>
      <c r="D141" s="180"/>
      <c r="E141" s="71"/>
      <c r="F141" s="30"/>
    </row>
    <row r="142" spans="1:8" ht="15.75" customHeight="1" x14ac:dyDescent="0.2">
      <c r="A142" s="240" t="s">
        <v>719</v>
      </c>
      <c r="B142" s="821" t="s">
        <v>6</v>
      </c>
      <c r="C142" s="822"/>
      <c r="D142" s="822"/>
      <c r="E142" s="822"/>
      <c r="F142" s="822"/>
      <c r="G142" s="55"/>
    </row>
    <row r="143" spans="1:8" ht="17.25" customHeight="1" x14ac:dyDescent="0.2">
      <c r="A143" s="240" t="s">
        <v>719</v>
      </c>
      <c r="B143" s="282" t="s">
        <v>7</v>
      </c>
      <c r="C143" s="245"/>
      <c r="D143" s="62"/>
      <c r="E143" s="62"/>
      <c r="F143" s="54"/>
      <c r="G143" s="55"/>
      <c r="H143" s="55"/>
    </row>
    <row r="144" spans="1:8" x14ac:dyDescent="0.2">
      <c r="A144" s="240" t="s">
        <v>719</v>
      </c>
      <c r="B144" s="282" t="s">
        <v>624</v>
      </c>
      <c r="C144" s="245"/>
      <c r="D144" s="62"/>
      <c r="E144" s="62"/>
      <c r="F144" s="54"/>
      <c r="H144" s="55"/>
    </row>
    <row r="145" spans="1:11" x14ac:dyDescent="0.2">
      <c r="A145" s="240" t="s">
        <v>719</v>
      </c>
      <c r="B145" s="282" t="s">
        <v>704</v>
      </c>
      <c r="C145" s="245"/>
      <c r="D145" s="62"/>
      <c r="E145" s="62"/>
      <c r="F145" s="54"/>
    </row>
    <row r="146" spans="1:11" x14ac:dyDescent="0.2">
      <c r="A146" s="240" t="s">
        <v>719</v>
      </c>
      <c r="B146" s="282" t="s">
        <v>8</v>
      </c>
      <c r="C146" s="245"/>
      <c r="D146" s="62"/>
      <c r="E146" s="62"/>
      <c r="F146" s="54"/>
    </row>
    <row r="147" spans="1:11" x14ac:dyDescent="0.2">
      <c r="A147" s="240" t="s">
        <v>719</v>
      </c>
      <c r="B147" s="268" t="s">
        <v>9</v>
      </c>
      <c r="C147" s="480" t="s">
        <v>1030</v>
      </c>
      <c r="D147" s="52"/>
      <c r="E147" s="71"/>
      <c r="F147" s="30"/>
    </row>
    <row r="148" spans="1:11" x14ac:dyDescent="0.2">
      <c r="A148" s="240" t="s">
        <v>719</v>
      </c>
      <c r="B148" s="282" t="s">
        <v>10</v>
      </c>
      <c r="C148" s="283"/>
    </row>
    <row r="149" spans="1:11" x14ac:dyDescent="0.2">
      <c r="A149" s="240" t="s">
        <v>719</v>
      </c>
      <c r="B149" s="282" t="s">
        <v>11</v>
      </c>
      <c r="C149" s="776"/>
      <c r="D149" s="823"/>
      <c r="E149" s="751"/>
    </row>
    <row r="150" spans="1:11" x14ac:dyDescent="0.2">
      <c r="A150" s="2"/>
      <c r="B150" s="52"/>
      <c r="C150" s="52"/>
      <c r="D150" s="52"/>
      <c r="E150" s="71"/>
      <c r="F150" s="30"/>
    </row>
    <row r="151" spans="1:11" ht="15.75" x14ac:dyDescent="0.25">
      <c r="B151" s="24" t="s">
        <v>920</v>
      </c>
      <c r="C151" s="59"/>
      <c r="D151" s="39"/>
      <c r="F151" s="30"/>
    </row>
    <row r="152" spans="1:11" ht="39" customHeight="1" x14ac:dyDescent="0.2">
      <c r="B152" s="824" t="s">
        <v>1119</v>
      </c>
      <c r="C152" s="731"/>
      <c r="D152" s="731"/>
      <c r="E152" s="731"/>
      <c r="F152" s="731"/>
    </row>
    <row r="153" spans="1:11" ht="41.25" customHeight="1" x14ac:dyDescent="0.25">
      <c r="B153" s="24"/>
      <c r="C153" s="59"/>
      <c r="D153" s="39"/>
      <c r="F153" s="30"/>
    </row>
    <row r="154" spans="1:11" ht="98.25" customHeight="1" x14ac:dyDescent="0.2">
      <c r="A154" s="2" t="s">
        <v>610</v>
      </c>
      <c r="B154" s="825" t="s">
        <v>1120</v>
      </c>
      <c r="C154" s="826"/>
      <c r="D154" s="826"/>
      <c r="E154" s="826"/>
      <c r="F154" s="826"/>
      <c r="H154" s="270"/>
      <c r="I154" s="5"/>
      <c r="J154" s="5"/>
      <c r="K154" s="5"/>
    </row>
    <row r="155" spans="1:11" ht="13.5" customHeight="1" x14ac:dyDescent="0.2">
      <c r="A155" s="2"/>
      <c r="B155" s="73"/>
      <c r="C155" s="72"/>
      <c r="D155" s="72"/>
      <c r="E155" s="72"/>
      <c r="F155" s="72"/>
      <c r="H155" s="287"/>
    </row>
    <row r="156" spans="1:11" x14ac:dyDescent="0.2">
      <c r="A156" s="2" t="s">
        <v>610</v>
      </c>
      <c r="B156" s="143" t="s">
        <v>921</v>
      </c>
      <c r="C156" s="75"/>
      <c r="D156" s="724" t="s">
        <v>922</v>
      </c>
      <c r="E156" s="794"/>
      <c r="F156" s="74"/>
    </row>
    <row r="157" spans="1:11" x14ac:dyDescent="0.2">
      <c r="A157" s="2" t="s">
        <v>610</v>
      </c>
      <c r="B157" s="143" t="s">
        <v>923</v>
      </c>
      <c r="C157" s="75"/>
      <c r="D157" s="724" t="s">
        <v>260</v>
      </c>
      <c r="E157" s="794"/>
      <c r="F157" s="74"/>
    </row>
    <row r="158" spans="1:11" x14ac:dyDescent="0.2">
      <c r="A158" s="2"/>
      <c r="B158" s="73"/>
      <c r="C158" s="72"/>
      <c r="D158" s="72"/>
      <c r="E158" s="72"/>
      <c r="F158" s="72"/>
    </row>
    <row r="159" spans="1:11" x14ac:dyDescent="0.2">
      <c r="A159" s="2" t="s">
        <v>610</v>
      </c>
      <c r="B159" s="40"/>
      <c r="C159" s="142" t="s">
        <v>261</v>
      </c>
      <c r="D159" s="142" t="s">
        <v>262</v>
      </c>
    </row>
    <row r="160" spans="1:11" x14ac:dyDescent="0.2">
      <c r="A160" s="2" t="s">
        <v>610</v>
      </c>
      <c r="B160" s="223" t="s">
        <v>445</v>
      </c>
      <c r="C160" s="27"/>
      <c r="D160" s="27"/>
    </row>
    <row r="161" spans="1:6" x14ac:dyDescent="0.2">
      <c r="A161" s="2" t="s">
        <v>610</v>
      </c>
      <c r="B161" s="8" t="s">
        <v>404</v>
      </c>
      <c r="C161" s="27"/>
      <c r="D161" s="27"/>
    </row>
    <row r="162" spans="1:6" x14ac:dyDescent="0.2">
      <c r="A162" s="2"/>
      <c r="B162" s="223" t="s">
        <v>446</v>
      </c>
      <c r="C162" s="27"/>
      <c r="D162" s="27"/>
    </row>
    <row r="163" spans="1:6" x14ac:dyDescent="0.2">
      <c r="A163" s="2"/>
      <c r="B163" s="223" t="s">
        <v>447</v>
      </c>
      <c r="C163" s="27"/>
      <c r="D163" s="27"/>
    </row>
    <row r="164" spans="1:6" x14ac:dyDescent="0.2">
      <c r="A164" s="2" t="s">
        <v>610</v>
      </c>
      <c r="B164" s="8" t="s">
        <v>263</v>
      </c>
      <c r="C164" s="27"/>
      <c r="D164" s="27"/>
    </row>
    <row r="165" spans="1:6" x14ac:dyDescent="0.2">
      <c r="A165" s="2" t="s">
        <v>610</v>
      </c>
      <c r="B165" s="8" t="s">
        <v>265</v>
      </c>
      <c r="C165" s="27"/>
      <c r="D165" s="27"/>
    </row>
    <row r="166" spans="1:6" x14ac:dyDescent="0.2">
      <c r="A166" s="2" t="s">
        <v>610</v>
      </c>
      <c r="B166" s="8" t="s">
        <v>264</v>
      </c>
      <c r="C166" s="27"/>
      <c r="D166" s="27"/>
    </row>
    <row r="167" spans="1:6" x14ac:dyDescent="0.2">
      <c r="A167" s="2" t="s">
        <v>610</v>
      </c>
      <c r="B167" s="294" t="s">
        <v>448</v>
      </c>
      <c r="C167" s="27"/>
      <c r="D167" s="27"/>
    </row>
    <row r="168" spans="1:6" x14ac:dyDescent="0.2">
      <c r="C168" s="216"/>
      <c r="D168" s="216"/>
    </row>
    <row r="169" spans="1:6" x14ac:dyDescent="0.2">
      <c r="A169" s="2" t="s">
        <v>610</v>
      </c>
      <c r="B169" s="834" t="s">
        <v>308</v>
      </c>
      <c r="C169" s="835"/>
      <c r="D169" s="835"/>
      <c r="E169" s="835"/>
      <c r="F169" s="835"/>
    </row>
    <row r="170" spans="1:6" ht="25.5" x14ac:dyDescent="0.2">
      <c r="A170" s="2" t="s">
        <v>610</v>
      </c>
      <c r="B170" s="40"/>
      <c r="C170" s="295" t="s">
        <v>445</v>
      </c>
      <c r="D170" s="142" t="s">
        <v>404</v>
      </c>
      <c r="E170" s="296" t="s">
        <v>446</v>
      </c>
    </row>
    <row r="171" spans="1:6" x14ac:dyDescent="0.2">
      <c r="A171" s="2" t="s">
        <v>610</v>
      </c>
      <c r="B171" s="8" t="s">
        <v>266</v>
      </c>
      <c r="C171" s="221"/>
      <c r="D171" s="221"/>
      <c r="E171" s="297"/>
    </row>
    <row r="172" spans="1:6" x14ac:dyDescent="0.2">
      <c r="A172" s="2" t="s">
        <v>610</v>
      </c>
      <c r="B172" s="8" t="s">
        <v>267</v>
      </c>
      <c r="C172" s="221"/>
      <c r="D172" s="221"/>
      <c r="E172" s="297"/>
    </row>
    <row r="173" spans="1:6" x14ac:dyDescent="0.2">
      <c r="A173" s="2" t="s">
        <v>610</v>
      </c>
      <c r="B173" s="8" t="s">
        <v>406</v>
      </c>
      <c r="C173" s="221"/>
      <c r="D173" s="221"/>
      <c r="E173" s="297"/>
    </row>
    <row r="174" spans="1:6" x14ac:dyDescent="0.2">
      <c r="A174" s="2" t="s">
        <v>610</v>
      </c>
      <c r="B174" s="8" t="s">
        <v>407</v>
      </c>
      <c r="C174" s="221"/>
      <c r="D174" s="221"/>
      <c r="E174" s="297"/>
    </row>
    <row r="175" spans="1:6" x14ac:dyDescent="0.2">
      <c r="A175" s="2" t="s">
        <v>610</v>
      </c>
      <c r="B175" s="8" t="s">
        <v>408</v>
      </c>
      <c r="C175" s="221"/>
      <c r="D175" s="221"/>
      <c r="E175" s="297"/>
    </row>
    <row r="176" spans="1:6" x14ac:dyDescent="0.2">
      <c r="A176" s="2" t="s">
        <v>610</v>
      </c>
      <c r="B176" s="8" t="s">
        <v>409</v>
      </c>
      <c r="C176" s="221"/>
      <c r="D176" s="221"/>
      <c r="E176" s="297"/>
    </row>
    <row r="177" spans="1:6" x14ac:dyDescent="0.2">
      <c r="B177" s="223" t="s">
        <v>678</v>
      </c>
      <c r="C177" s="221">
        <f>SUM(C171:C176)</f>
        <v>0</v>
      </c>
      <c r="D177" s="221">
        <f>SUM(D171:D176)</f>
        <v>0</v>
      </c>
      <c r="E177" s="297">
        <f>SUM(E171:E176)</f>
        <v>0</v>
      </c>
    </row>
    <row r="178" spans="1:6" x14ac:dyDescent="0.2">
      <c r="A178" s="2" t="s">
        <v>610</v>
      </c>
      <c r="B178" s="40"/>
      <c r="C178" s="142" t="s">
        <v>263</v>
      </c>
      <c r="D178" s="142" t="s">
        <v>264</v>
      </c>
      <c r="E178" s="142" t="s">
        <v>265</v>
      </c>
    </row>
    <row r="179" spans="1:6" x14ac:dyDescent="0.2">
      <c r="A179" s="2" t="s">
        <v>610</v>
      </c>
      <c r="B179" s="8" t="s">
        <v>410</v>
      </c>
      <c r="C179" s="222"/>
      <c r="D179" s="222"/>
      <c r="E179" s="222"/>
    </row>
    <row r="180" spans="1:6" x14ac:dyDescent="0.2">
      <c r="A180" s="2" t="s">
        <v>610</v>
      </c>
      <c r="B180" s="8" t="s">
        <v>411</v>
      </c>
      <c r="C180" s="222"/>
      <c r="D180" s="222"/>
      <c r="E180" s="222"/>
    </row>
    <row r="181" spans="1:6" x14ac:dyDescent="0.2">
      <c r="A181" s="2" t="s">
        <v>610</v>
      </c>
      <c r="B181" s="8" t="s">
        <v>412</v>
      </c>
      <c r="C181" s="222"/>
      <c r="D181" s="222"/>
      <c r="E181" s="222"/>
    </row>
    <row r="182" spans="1:6" x14ac:dyDescent="0.2">
      <c r="A182" s="2" t="s">
        <v>610</v>
      </c>
      <c r="B182" s="41" t="s">
        <v>413</v>
      </c>
      <c r="C182" s="222"/>
      <c r="D182" s="222"/>
      <c r="E182" s="222"/>
    </row>
    <row r="183" spans="1:6" x14ac:dyDescent="0.2">
      <c r="A183" s="2" t="s">
        <v>610</v>
      </c>
      <c r="B183" s="41" t="s">
        <v>414</v>
      </c>
      <c r="C183" s="222"/>
      <c r="D183" s="222"/>
      <c r="E183" s="222"/>
    </row>
    <row r="184" spans="1:6" x14ac:dyDescent="0.2">
      <c r="A184" s="2" t="s">
        <v>610</v>
      </c>
      <c r="B184" s="8" t="s">
        <v>415</v>
      </c>
      <c r="C184" s="222"/>
      <c r="D184" s="222"/>
      <c r="E184" s="222"/>
    </row>
    <row r="185" spans="1:6" x14ac:dyDescent="0.2">
      <c r="B185" s="8" t="s">
        <v>678</v>
      </c>
      <c r="C185" s="221">
        <f>SUM(C179:C184)</f>
        <v>0</v>
      </c>
      <c r="D185" s="221">
        <f>SUM(D179:D184)</f>
        <v>0</v>
      </c>
      <c r="E185" s="221">
        <f>SUM(E179:E184)</f>
        <v>0</v>
      </c>
    </row>
    <row r="186" spans="1:6" ht="46.5" customHeight="1" x14ac:dyDescent="0.2">
      <c r="A186" s="2" t="s">
        <v>611</v>
      </c>
      <c r="B186" s="836" t="s">
        <v>132</v>
      </c>
      <c r="C186" s="836"/>
      <c r="D186" s="836"/>
      <c r="E186" s="836"/>
      <c r="F186" s="836"/>
    </row>
    <row r="187" spans="1:6" x14ac:dyDescent="0.2">
      <c r="A187" s="2" t="s">
        <v>611</v>
      </c>
      <c r="B187" s="837" t="s">
        <v>416</v>
      </c>
      <c r="C187" s="837"/>
      <c r="D187" s="837"/>
      <c r="E187" s="76"/>
      <c r="F187" s="59"/>
    </row>
    <row r="188" spans="1:6" x14ac:dyDescent="0.2">
      <c r="A188" s="2" t="s">
        <v>611</v>
      </c>
      <c r="B188" s="772" t="s">
        <v>417</v>
      </c>
      <c r="C188" s="772"/>
      <c r="D188" s="772"/>
      <c r="E188" s="76"/>
      <c r="F188" s="59"/>
    </row>
    <row r="189" spans="1:6" x14ac:dyDescent="0.2">
      <c r="A189" s="2" t="s">
        <v>611</v>
      </c>
      <c r="B189" s="772" t="s">
        <v>418</v>
      </c>
      <c r="C189" s="772"/>
      <c r="D189" s="772"/>
      <c r="E189" s="76"/>
      <c r="F189" s="217" t="s">
        <v>492</v>
      </c>
    </row>
    <row r="190" spans="1:6" x14ac:dyDescent="0.2">
      <c r="A190" s="2" t="s">
        <v>611</v>
      </c>
      <c r="B190" s="772" t="s">
        <v>288</v>
      </c>
      <c r="C190" s="772"/>
      <c r="D190" s="772"/>
      <c r="E190" s="76"/>
      <c r="F190" s="217" t="s">
        <v>493</v>
      </c>
    </row>
    <row r="191" spans="1:6" x14ac:dyDescent="0.2">
      <c r="A191" s="2" t="s">
        <v>611</v>
      </c>
      <c r="B191" s="772" t="s">
        <v>289</v>
      </c>
      <c r="C191" s="772"/>
      <c r="D191" s="772"/>
      <c r="E191" s="76"/>
      <c r="F191" s="59"/>
    </row>
    <row r="192" spans="1:6" ht="26.25" customHeight="1" x14ac:dyDescent="0.2">
      <c r="A192" s="2" t="s">
        <v>611</v>
      </c>
      <c r="B192" s="832" t="s">
        <v>688</v>
      </c>
      <c r="C192" s="756"/>
      <c r="D192" s="756"/>
      <c r="E192" s="815"/>
      <c r="F192" s="82"/>
    </row>
    <row r="193" spans="1:6" ht="25.5" customHeight="1" x14ac:dyDescent="0.2">
      <c r="F193" s="30"/>
    </row>
    <row r="194" spans="1:6" ht="38.25" customHeight="1" x14ac:dyDescent="0.2">
      <c r="A194" s="2" t="s">
        <v>612</v>
      </c>
      <c r="B194" s="824" t="s">
        <v>734</v>
      </c>
      <c r="C194" s="731"/>
      <c r="D194" s="731"/>
      <c r="E194" s="731"/>
      <c r="F194" s="731"/>
    </row>
    <row r="195" spans="1:6" x14ac:dyDescent="0.2">
      <c r="A195" s="2" t="s">
        <v>612</v>
      </c>
      <c r="B195" s="833" t="s">
        <v>12</v>
      </c>
      <c r="C195" s="833"/>
      <c r="D195" s="199"/>
      <c r="F195" s="59"/>
    </row>
    <row r="196" spans="1:6" x14ac:dyDescent="0.2">
      <c r="A196" s="2" t="s">
        <v>612</v>
      </c>
      <c r="B196" s="833" t="s">
        <v>13</v>
      </c>
      <c r="C196" s="833"/>
      <c r="D196" s="199"/>
      <c r="F196" s="59"/>
    </row>
    <row r="197" spans="1:6" x14ac:dyDescent="0.2">
      <c r="A197" s="2" t="s">
        <v>612</v>
      </c>
      <c r="B197" s="833" t="s">
        <v>14</v>
      </c>
      <c r="C197" s="833"/>
      <c r="D197" s="199"/>
      <c r="F197" s="59"/>
    </row>
    <row r="198" spans="1:6" x14ac:dyDescent="0.2">
      <c r="A198" s="2" t="s">
        <v>612</v>
      </c>
      <c r="B198" s="833" t="s">
        <v>15</v>
      </c>
      <c r="C198" s="833"/>
      <c r="D198" s="199"/>
      <c r="F198" s="59"/>
    </row>
    <row r="199" spans="1:6" x14ac:dyDescent="0.2">
      <c r="A199" s="2" t="s">
        <v>612</v>
      </c>
      <c r="B199" s="833" t="s">
        <v>16</v>
      </c>
      <c r="C199" s="833"/>
      <c r="D199" s="199"/>
      <c r="F199" s="59"/>
    </row>
    <row r="200" spans="1:6" x14ac:dyDescent="0.2">
      <c r="A200" s="2" t="s">
        <v>612</v>
      </c>
      <c r="B200" s="833" t="s">
        <v>17</v>
      </c>
      <c r="C200" s="833"/>
      <c r="D200" s="199"/>
      <c r="F200" s="59"/>
    </row>
    <row r="201" spans="1:6" x14ac:dyDescent="0.2">
      <c r="A201" s="2" t="s">
        <v>612</v>
      </c>
      <c r="B201" s="772" t="s">
        <v>290</v>
      </c>
      <c r="C201" s="772"/>
      <c r="D201" s="199"/>
      <c r="F201" s="59"/>
    </row>
    <row r="202" spans="1:6" x14ac:dyDescent="0.2">
      <c r="A202" s="2" t="s">
        <v>612</v>
      </c>
      <c r="B202" s="772" t="s">
        <v>291</v>
      </c>
      <c r="C202" s="772"/>
      <c r="D202" s="199"/>
      <c r="F202" s="59"/>
    </row>
    <row r="203" spans="1:6" x14ac:dyDescent="0.2">
      <c r="B203" s="838" t="s">
        <v>678</v>
      </c>
      <c r="C203" s="839"/>
      <c r="D203" s="246">
        <f>SUM(D195:D202)</f>
        <v>0</v>
      </c>
      <c r="F203" s="33"/>
    </row>
    <row r="204" spans="1:6" s="33" customFormat="1" x14ac:dyDescent="0.2">
      <c r="A204" s="180"/>
      <c r="B204" s="247"/>
      <c r="C204" s="247"/>
      <c r="D204" s="247"/>
      <c r="E204" s="42"/>
    </row>
    <row r="205" spans="1:6" s="33" customFormat="1" ht="31.5" customHeight="1" x14ac:dyDescent="0.2">
      <c r="A205" s="2" t="s">
        <v>613</v>
      </c>
      <c r="B205" s="840" t="s">
        <v>735</v>
      </c>
      <c r="C205" s="841"/>
      <c r="D205" s="841"/>
      <c r="E205" s="291"/>
      <c r="F205" s="80"/>
    </row>
    <row r="206" spans="1:6" s="33" customFormat="1" ht="27" customHeight="1" x14ac:dyDescent="0.2">
      <c r="A206" s="2" t="s">
        <v>613</v>
      </c>
      <c r="B206" s="724" t="s">
        <v>781</v>
      </c>
      <c r="C206" s="772"/>
      <c r="D206" s="772"/>
      <c r="E206" s="199"/>
      <c r="F206" s="59"/>
    </row>
    <row r="207" spans="1:6" ht="24.75" customHeight="1" x14ac:dyDescent="0.2">
      <c r="F207" s="33"/>
    </row>
    <row r="208" spans="1:6" ht="15.75" x14ac:dyDescent="0.25">
      <c r="B208" s="24" t="s">
        <v>292</v>
      </c>
      <c r="F208" s="33"/>
    </row>
    <row r="209" spans="1:8" x14ac:dyDescent="0.2">
      <c r="A209" s="2" t="s">
        <v>614</v>
      </c>
      <c r="B209" s="3" t="s">
        <v>293</v>
      </c>
      <c r="F209" s="33"/>
    </row>
    <row r="210" spans="1:8" x14ac:dyDescent="0.2">
      <c r="A210" s="2" t="s">
        <v>614</v>
      </c>
      <c r="B210" s="67"/>
      <c r="C210" s="34" t="s">
        <v>490</v>
      </c>
      <c r="D210" s="34" t="s">
        <v>491</v>
      </c>
      <c r="E210" s="13"/>
      <c r="F210" s="13"/>
      <c r="G210" s="55"/>
    </row>
    <row r="211" spans="1:8" ht="25.5" x14ac:dyDescent="0.2">
      <c r="A211" s="2" t="s">
        <v>614</v>
      </c>
      <c r="B211" s="44" t="s">
        <v>294</v>
      </c>
      <c r="C211" s="34"/>
      <c r="D211" s="446" t="s">
        <v>1030</v>
      </c>
      <c r="F211" s="30"/>
      <c r="H211" s="55"/>
    </row>
    <row r="212" spans="1:8" x14ac:dyDescent="0.2">
      <c r="A212" s="2" t="s">
        <v>614</v>
      </c>
      <c r="B212" s="8" t="s">
        <v>295</v>
      </c>
      <c r="C212" s="83"/>
      <c r="F212" s="81"/>
    </row>
    <row r="213" spans="1:8" x14ac:dyDescent="0.2">
      <c r="A213" s="2" t="s">
        <v>614</v>
      </c>
      <c r="B213" s="67"/>
      <c r="C213" s="34" t="s">
        <v>490</v>
      </c>
      <c r="D213" s="34" t="s">
        <v>491</v>
      </c>
      <c r="E213" s="13"/>
      <c r="F213" s="13"/>
      <c r="G213" s="55"/>
    </row>
    <row r="214" spans="1:8" ht="25.5" x14ac:dyDescent="0.2">
      <c r="A214" s="2" t="s">
        <v>614</v>
      </c>
      <c r="B214" s="7" t="s">
        <v>296</v>
      </c>
      <c r="C214" s="34"/>
      <c r="D214" s="34"/>
      <c r="F214" s="30"/>
      <c r="H214" s="55"/>
    </row>
    <row r="215" spans="1:8" x14ac:dyDescent="0.2">
      <c r="A215" s="2"/>
      <c r="B215" s="52"/>
      <c r="C215" s="116"/>
      <c r="D215" s="116"/>
      <c r="F215" s="30"/>
    </row>
    <row r="216" spans="1:8" x14ac:dyDescent="0.2">
      <c r="A216" s="2" t="s">
        <v>614</v>
      </c>
      <c r="B216" s="842" t="s">
        <v>18</v>
      </c>
      <c r="C216" s="741"/>
      <c r="D216" s="741"/>
      <c r="F216" s="30"/>
    </row>
    <row r="217" spans="1:8" ht="27" customHeight="1" x14ac:dyDescent="0.2">
      <c r="A217" s="2" t="s">
        <v>614</v>
      </c>
      <c r="B217" s="267" t="s">
        <v>19</v>
      </c>
      <c r="C217" s="245"/>
      <c r="D217" s="116"/>
      <c r="F217" s="30"/>
    </row>
    <row r="218" spans="1:8" x14ac:dyDescent="0.2">
      <c r="A218" s="2" t="s">
        <v>614</v>
      </c>
      <c r="B218" s="267" t="s">
        <v>20</v>
      </c>
      <c r="C218" s="245"/>
      <c r="D218" s="116"/>
      <c r="F218" s="30"/>
    </row>
    <row r="219" spans="1:8" x14ac:dyDescent="0.2">
      <c r="A219" s="2" t="s">
        <v>614</v>
      </c>
      <c r="B219" s="267" t="s">
        <v>21</v>
      </c>
      <c r="C219" s="245"/>
      <c r="D219" s="116"/>
      <c r="F219" s="30"/>
    </row>
    <row r="220" spans="1:8" x14ac:dyDescent="0.2">
      <c r="B220" s="52"/>
      <c r="C220" s="116"/>
      <c r="D220" s="116"/>
      <c r="F220" s="30"/>
    </row>
    <row r="221" spans="1:8" x14ac:dyDescent="0.2">
      <c r="A221" s="2" t="s">
        <v>614</v>
      </c>
      <c r="B221" s="67"/>
      <c r="C221" s="34" t="s">
        <v>490</v>
      </c>
      <c r="D221" s="34" t="s">
        <v>491</v>
      </c>
      <c r="F221" s="30"/>
    </row>
    <row r="222" spans="1:8" ht="38.25" x14ac:dyDescent="0.2">
      <c r="A222" s="2" t="s">
        <v>614</v>
      </c>
      <c r="B222" s="267" t="s">
        <v>22</v>
      </c>
      <c r="C222" s="34"/>
      <c r="D222" s="34"/>
      <c r="F222" s="30"/>
    </row>
    <row r="223" spans="1:8" x14ac:dyDescent="0.2">
      <c r="F223" s="33"/>
    </row>
    <row r="224" spans="1:8" x14ac:dyDescent="0.2">
      <c r="A224" s="2" t="s">
        <v>615</v>
      </c>
      <c r="B224" s="3" t="s">
        <v>297</v>
      </c>
      <c r="F224" s="33"/>
    </row>
    <row r="225" spans="1:8" x14ac:dyDescent="0.2">
      <c r="A225" s="2" t="s">
        <v>615</v>
      </c>
      <c r="B225" s="67"/>
      <c r="C225" s="34" t="s">
        <v>490</v>
      </c>
      <c r="D225" s="34" t="s">
        <v>491</v>
      </c>
      <c r="E225" s="13"/>
      <c r="F225" s="13"/>
      <c r="G225" s="55"/>
    </row>
    <row r="226" spans="1:8" ht="25.5" x14ac:dyDescent="0.2">
      <c r="A226" s="2" t="s">
        <v>615</v>
      </c>
      <c r="B226" s="44" t="s">
        <v>298</v>
      </c>
      <c r="C226" s="8"/>
      <c r="D226" s="8"/>
      <c r="F226" s="30"/>
      <c r="H226" s="55"/>
    </row>
    <row r="227" spans="1:8" x14ac:dyDescent="0.2">
      <c r="A227" s="2" t="s">
        <v>615</v>
      </c>
      <c r="B227" s="84" t="s">
        <v>782</v>
      </c>
      <c r="C227" s="115"/>
      <c r="F227" s="33"/>
    </row>
    <row r="228" spans="1:8" x14ac:dyDescent="0.2">
      <c r="A228" s="2" t="s">
        <v>615</v>
      </c>
      <c r="B228" s="84" t="s">
        <v>783</v>
      </c>
      <c r="C228" s="115"/>
      <c r="F228" s="33"/>
    </row>
    <row r="229" spans="1:8" x14ac:dyDescent="0.2">
      <c r="B229" s="56"/>
      <c r="F229" s="33"/>
    </row>
    <row r="230" spans="1:8" x14ac:dyDescent="0.2">
      <c r="A230" s="2" t="s">
        <v>616</v>
      </c>
      <c r="B230" s="843"/>
      <c r="C230" s="774"/>
      <c r="D230" s="775"/>
      <c r="E230" s="34" t="s">
        <v>490</v>
      </c>
      <c r="F230" s="34" t="s">
        <v>491</v>
      </c>
      <c r="G230" s="55"/>
    </row>
    <row r="231" spans="1:8" x14ac:dyDescent="0.2">
      <c r="A231" s="2" t="s">
        <v>616</v>
      </c>
      <c r="B231" s="844" t="s">
        <v>23</v>
      </c>
      <c r="C231" s="845"/>
      <c r="D231" s="846"/>
      <c r="E231" s="446" t="s">
        <v>1030</v>
      </c>
      <c r="F231" s="34"/>
      <c r="H231" s="55"/>
    </row>
    <row r="232" spans="1:8" ht="28.5" customHeight="1" x14ac:dyDescent="0.2">
      <c r="F232" s="33"/>
    </row>
    <row r="233" spans="1:8" x14ac:dyDescent="0.2">
      <c r="A233" s="2" t="s">
        <v>617</v>
      </c>
      <c r="B233" s="57" t="s">
        <v>784</v>
      </c>
      <c r="F233" s="33"/>
    </row>
    <row r="234" spans="1:8" ht="25.5" x14ac:dyDescent="0.2">
      <c r="A234" s="2" t="s">
        <v>617</v>
      </c>
      <c r="B234" s="44" t="s">
        <v>785</v>
      </c>
      <c r="C234" s="481" t="s">
        <v>1030</v>
      </c>
      <c r="D234" s="49"/>
      <c r="E234" s="33"/>
      <c r="F234" s="33"/>
    </row>
    <row r="235" spans="1:8" x14ac:dyDescent="0.2">
      <c r="A235" s="2" t="s">
        <v>617</v>
      </c>
      <c r="B235" s="84" t="s">
        <v>786</v>
      </c>
      <c r="C235" s="8"/>
      <c r="D235" s="49"/>
      <c r="E235" s="33"/>
      <c r="F235" s="33"/>
    </row>
    <row r="236" spans="1:8" x14ac:dyDescent="0.2">
      <c r="A236" s="2" t="s">
        <v>617</v>
      </c>
      <c r="B236" s="85" t="s">
        <v>787</v>
      </c>
      <c r="C236" s="86"/>
      <c r="D236" s="49"/>
      <c r="E236" s="33"/>
      <c r="F236" s="33"/>
    </row>
    <row r="237" spans="1:8" x14ac:dyDescent="0.2">
      <c r="A237" s="2"/>
      <c r="B237" s="87"/>
      <c r="C237" s="70"/>
      <c r="D237" s="49"/>
      <c r="E237" s="33"/>
      <c r="F237" s="33"/>
    </row>
    <row r="238" spans="1:8" x14ac:dyDescent="0.2">
      <c r="B238" s="33"/>
      <c r="C238" s="33"/>
      <c r="D238" s="33"/>
      <c r="E238" s="33"/>
      <c r="F238" s="33"/>
    </row>
    <row r="239" spans="1:8" x14ac:dyDescent="0.2">
      <c r="A239" s="2" t="s">
        <v>618</v>
      </c>
      <c r="B239" s="3" t="s">
        <v>689</v>
      </c>
      <c r="F239" s="33"/>
    </row>
    <row r="240" spans="1:8" x14ac:dyDescent="0.2">
      <c r="A240" s="2" t="s">
        <v>618</v>
      </c>
      <c r="B240" s="98" t="s">
        <v>346</v>
      </c>
      <c r="C240" s="482" t="s">
        <v>1062</v>
      </c>
      <c r="F240" s="33"/>
    </row>
    <row r="241" spans="1:6" x14ac:dyDescent="0.2">
      <c r="A241" s="2" t="s">
        <v>618</v>
      </c>
      <c r="B241" s="98" t="s">
        <v>347</v>
      </c>
      <c r="C241" s="96"/>
      <c r="F241" s="33"/>
    </row>
    <row r="242" spans="1:6" ht="38.25" x14ac:dyDescent="0.2">
      <c r="A242" s="2" t="s">
        <v>618</v>
      </c>
      <c r="B242" s="98" t="s">
        <v>348</v>
      </c>
      <c r="C242" s="114"/>
      <c r="F242" s="33"/>
    </row>
    <row r="243" spans="1:6" x14ac:dyDescent="0.2">
      <c r="A243" s="2" t="s">
        <v>618</v>
      </c>
      <c r="B243" s="85" t="s">
        <v>787</v>
      </c>
      <c r="C243" s="86"/>
      <c r="F243" s="33"/>
    </row>
    <row r="244" spans="1:6" x14ac:dyDescent="0.2">
      <c r="A244" s="2"/>
      <c r="B244" s="248"/>
      <c r="C244" s="249"/>
      <c r="F244" s="33"/>
    </row>
    <row r="245" spans="1:6" x14ac:dyDescent="0.2">
      <c r="A245" s="2" t="s">
        <v>618</v>
      </c>
      <c r="B245" s="849" t="s">
        <v>452</v>
      </c>
      <c r="C245" s="850"/>
      <c r="D245" s="115"/>
      <c r="F245" s="33"/>
    </row>
    <row r="246" spans="1:6" x14ac:dyDescent="0.2">
      <c r="A246" s="2" t="s">
        <v>618</v>
      </c>
      <c r="B246" s="849" t="s">
        <v>24</v>
      </c>
      <c r="C246" s="850"/>
      <c r="D246" s="115"/>
      <c r="F246" s="33"/>
    </row>
    <row r="247" spans="1:6" x14ac:dyDescent="0.2">
      <c r="A247" s="2" t="s">
        <v>618</v>
      </c>
      <c r="B247" s="849" t="s">
        <v>25</v>
      </c>
      <c r="C247" s="850"/>
      <c r="F247" s="33"/>
    </row>
    <row r="248" spans="1:6" x14ac:dyDescent="0.2">
      <c r="A248" s="2" t="s">
        <v>618</v>
      </c>
      <c r="B248" s="284" t="s">
        <v>26</v>
      </c>
      <c r="C248" s="115"/>
      <c r="F248" s="33"/>
    </row>
    <row r="249" spans="1:6" x14ac:dyDescent="0.2">
      <c r="A249" s="2" t="s">
        <v>618</v>
      </c>
      <c r="B249" s="284" t="s">
        <v>27</v>
      </c>
      <c r="C249" s="115"/>
      <c r="F249" s="33"/>
    </row>
    <row r="250" spans="1:6" x14ac:dyDescent="0.2">
      <c r="A250" s="2" t="s">
        <v>618</v>
      </c>
      <c r="B250" s="285" t="s">
        <v>28</v>
      </c>
      <c r="C250" s="115"/>
      <c r="D250" s="33"/>
      <c r="E250" s="33"/>
      <c r="F250" s="33"/>
    </row>
    <row r="251" spans="1:6" x14ac:dyDescent="0.2">
      <c r="F251" s="33"/>
    </row>
    <row r="252" spans="1:6" x14ac:dyDescent="0.2">
      <c r="A252" s="2" t="s">
        <v>619</v>
      </c>
      <c r="B252" s="3" t="s">
        <v>299</v>
      </c>
      <c r="F252" s="33"/>
    </row>
    <row r="253" spans="1:6" x14ac:dyDescent="0.2">
      <c r="A253" s="2" t="s">
        <v>619</v>
      </c>
      <c r="B253" s="843"/>
      <c r="C253" s="774"/>
      <c r="D253" s="775"/>
      <c r="E253" s="34" t="s">
        <v>490</v>
      </c>
      <c r="F253" s="34" t="s">
        <v>491</v>
      </c>
    </row>
    <row r="254" spans="1:6" ht="29.25" customHeight="1" x14ac:dyDescent="0.2">
      <c r="A254" s="2" t="s">
        <v>619</v>
      </c>
      <c r="B254" s="755" t="s">
        <v>300</v>
      </c>
      <c r="C254" s="783"/>
      <c r="D254" s="784"/>
      <c r="E254" s="446" t="s">
        <v>1030</v>
      </c>
      <c r="F254" s="34"/>
    </row>
    <row r="255" spans="1:6" x14ac:dyDescent="0.2">
      <c r="A255" s="2" t="s">
        <v>619</v>
      </c>
      <c r="B255" s="837" t="s">
        <v>301</v>
      </c>
      <c r="C255" s="837"/>
      <c r="D255" s="100"/>
      <c r="F255" s="30"/>
    </row>
    <row r="256" spans="1:6" x14ac:dyDescent="0.2">
      <c r="F256" s="33"/>
    </row>
    <row r="257" spans="1:6" x14ac:dyDescent="0.2">
      <c r="A257" s="2" t="s">
        <v>620</v>
      </c>
      <c r="B257" s="3" t="s">
        <v>302</v>
      </c>
      <c r="F257" s="33"/>
    </row>
    <row r="258" spans="1:6" x14ac:dyDescent="0.2">
      <c r="A258" s="2" t="s">
        <v>620</v>
      </c>
      <c r="B258" s="843"/>
      <c r="C258" s="774"/>
      <c r="D258" s="775"/>
      <c r="E258" s="34" t="s">
        <v>490</v>
      </c>
      <c r="F258" s="34" t="s">
        <v>491</v>
      </c>
    </row>
    <row r="259" spans="1:6" ht="45.75" customHeight="1" x14ac:dyDescent="0.2">
      <c r="A259" s="2" t="s">
        <v>620</v>
      </c>
      <c r="B259" s="755" t="s">
        <v>823</v>
      </c>
      <c r="C259" s="783"/>
      <c r="D259" s="784"/>
      <c r="E259" s="34"/>
      <c r="F259" s="446" t="s">
        <v>1030</v>
      </c>
    </row>
    <row r="260" spans="1:6" ht="40.5" customHeight="1" x14ac:dyDescent="0.2">
      <c r="F260" s="33"/>
    </row>
    <row r="261" spans="1:6" x14ac:dyDescent="0.2">
      <c r="A261" s="2" t="s">
        <v>621</v>
      </c>
      <c r="B261" s="298" t="s">
        <v>690</v>
      </c>
      <c r="C261" s="847" t="s">
        <v>449</v>
      </c>
      <c r="D261" s="828"/>
      <c r="E261" s="269" t="s">
        <v>586</v>
      </c>
      <c r="F261" s="33"/>
    </row>
    <row r="262" spans="1:6" x14ac:dyDescent="0.2">
      <c r="F262" s="33"/>
    </row>
    <row r="263" spans="1:6" ht="15.75" x14ac:dyDescent="0.25">
      <c r="B263" s="24" t="s">
        <v>303</v>
      </c>
      <c r="F263" s="33"/>
    </row>
    <row r="264" spans="1:6" x14ac:dyDescent="0.2">
      <c r="A264" s="2" t="s">
        <v>622</v>
      </c>
      <c r="B264" s="3" t="s">
        <v>494</v>
      </c>
      <c r="F264" s="33"/>
    </row>
    <row r="265" spans="1:6" x14ac:dyDescent="0.2">
      <c r="A265" s="2" t="s">
        <v>622</v>
      </c>
      <c r="B265" s="843"/>
      <c r="C265" s="774"/>
      <c r="D265" s="775"/>
      <c r="E265" s="34" t="s">
        <v>490</v>
      </c>
      <c r="F265" s="34" t="s">
        <v>491</v>
      </c>
    </row>
    <row r="266" spans="1:6" ht="65.25" customHeight="1" x14ac:dyDescent="0.2">
      <c r="A266" s="2" t="s">
        <v>622</v>
      </c>
      <c r="B266" s="755" t="s">
        <v>495</v>
      </c>
      <c r="C266" s="783"/>
      <c r="D266" s="784"/>
      <c r="E266" s="34"/>
      <c r="F266" s="446" t="s">
        <v>1030</v>
      </c>
    </row>
    <row r="267" spans="1:6" x14ac:dyDescent="0.2">
      <c r="A267" s="2" t="s">
        <v>622</v>
      </c>
      <c r="B267" s="848" t="s">
        <v>496</v>
      </c>
      <c r="C267" s="848"/>
      <c r="D267" s="830"/>
      <c r="E267" s="116"/>
      <c r="F267" s="116"/>
    </row>
    <row r="268" spans="1:6" x14ac:dyDescent="0.2">
      <c r="A268" s="2" t="s">
        <v>622</v>
      </c>
      <c r="B268" s="794" t="s">
        <v>497</v>
      </c>
      <c r="C268" s="794"/>
      <c r="D268" s="794"/>
      <c r="E268" s="115"/>
      <c r="F268" s="116"/>
    </row>
    <row r="269" spans="1:6" x14ac:dyDescent="0.2">
      <c r="A269" s="2" t="s">
        <v>622</v>
      </c>
      <c r="B269" s="794" t="s">
        <v>498</v>
      </c>
      <c r="C269" s="794"/>
      <c r="D269" s="794"/>
      <c r="E269" s="115"/>
      <c r="F269" s="116"/>
    </row>
    <row r="270" spans="1:6" x14ac:dyDescent="0.2">
      <c r="A270" s="2" t="s">
        <v>622</v>
      </c>
      <c r="B270" s="794" t="s">
        <v>499</v>
      </c>
      <c r="C270" s="794"/>
      <c r="D270" s="794"/>
      <c r="E270" s="115"/>
      <c r="F270" s="116"/>
    </row>
    <row r="271" spans="1:6" x14ac:dyDescent="0.2">
      <c r="A271" s="2" t="s">
        <v>622</v>
      </c>
      <c r="B271" s="794" t="s">
        <v>500</v>
      </c>
      <c r="C271" s="794"/>
      <c r="D271" s="794"/>
      <c r="E271" s="115"/>
      <c r="F271" s="116"/>
    </row>
    <row r="272" spans="1:6" x14ac:dyDescent="0.2">
      <c r="A272" s="2" t="s">
        <v>622</v>
      </c>
      <c r="B272" s="856" t="s">
        <v>1121</v>
      </c>
      <c r="C272" s="856"/>
      <c r="D272" s="856"/>
      <c r="E272" s="116"/>
      <c r="F272" s="116"/>
    </row>
    <row r="273" spans="1:7" x14ac:dyDescent="0.2">
      <c r="A273" s="2" t="s">
        <v>622</v>
      </c>
      <c r="B273" s="794" t="s">
        <v>501</v>
      </c>
      <c r="C273" s="794"/>
      <c r="D273" s="794"/>
      <c r="E273" s="117"/>
      <c r="F273" s="116"/>
    </row>
    <row r="274" spans="1:7" x14ac:dyDescent="0.2">
      <c r="A274" s="2" t="s">
        <v>622</v>
      </c>
      <c r="B274" s="851" t="s">
        <v>502</v>
      </c>
      <c r="C274" s="851"/>
      <c r="D274" s="851"/>
      <c r="E274" s="118"/>
      <c r="F274" s="116"/>
    </row>
    <row r="275" spans="1:7" x14ac:dyDescent="0.2">
      <c r="A275" s="2" t="s">
        <v>622</v>
      </c>
      <c r="B275" s="829" t="s">
        <v>503</v>
      </c>
      <c r="C275" s="848"/>
      <c r="D275" s="848"/>
      <c r="E275" s="852"/>
      <c r="F275" s="853"/>
    </row>
    <row r="276" spans="1:7" x14ac:dyDescent="0.2">
      <c r="A276" s="2"/>
      <c r="B276" s="854"/>
      <c r="C276" s="789"/>
      <c r="D276" s="789"/>
      <c r="E276" s="789"/>
      <c r="F276" s="855"/>
    </row>
    <row r="277" spans="1:7" x14ac:dyDescent="0.2">
      <c r="F277" s="33"/>
    </row>
    <row r="278" spans="1:7" x14ac:dyDescent="0.2">
      <c r="A278" s="2" t="s">
        <v>623</v>
      </c>
      <c r="B278" s="3" t="s">
        <v>304</v>
      </c>
      <c r="F278" s="33"/>
    </row>
    <row r="279" spans="1:7" x14ac:dyDescent="0.2">
      <c r="A279" s="2" t="s">
        <v>623</v>
      </c>
      <c r="B279" s="843"/>
      <c r="C279" s="774"/>
      <c r="D279" s="775"/>
      <c r="E279" s="34" t="s">
        <v>490</v>
      </c>
      <c r="F279" s="34" t="s">
        <v>491</v>
      </c>
    </row>
    <row r="280" spans="1:7" ht="63" customHeight="1" x14ac:dyDescent="0.2">
      <c r="A280" s="2" t="s">
        <v>623</v>
      </c>
      <c r="B280" s="755" t="s">
        <v>29</v>
      </c>
      <c r="C280" s="783"/>
      <c r="D280" s="784"/>
      <c r="E280" s="34"/>
      <c r="F280" s="446" t="s">
        <v>1030</v>
      </c>
    </row>
    <row r="281" spans="1:7" x14ac:dyDescent="0.2">
      <c r="A281" s="2" t="s">
        <v>623</v>
      </c>
      <c r="B281" s="848" t="s">
        <v>496</v>
      </c>
      <c r="C281" s="848"/>
      <c r="D281" s="830"/>
      <c r="E281" s="116"/>
    </row>
    <row r="282" spans="1:7" x14ac:dyDescent="0.2">
      <c r="A282" s="2" t="s">
        <v>623</v>
      </c>
      <c r="B282" s="794" t="s">
        <v>504</v>
      </c>
      <c r="C282" s="794"/>
      <c r="D282" s="794"/>
      <c r="E282" s="115"/>
    </row>
    <row r="283" spans="1:7" x14ac:dyDescent="0.2">
      <c r="A283" s="2" t="s">
        <v>623</v>
      </c>
      <c r="B283" s="794" t="s">
        <v>505</v>
      </c>
      <c r="C283" s="794"/>
      <c r="D283" s="794"/>
      <c r="E283" s="115"/>
    </row>
    <row r="284" spans="1:7" x14ac:dyDescent="0.2">
      <c r="F284" s="33"/>
    </row>
    <row r="285" spans="1:7" x14ac:dyDescent="0.2">
      <c r="A285" s="2" t="s">
        <v>623</v>
      </c>
      <c r="B285" s="741" t="s">
        <v>30</v>
      </c>
      <c r="C285" s="741"/>
      <c r="D285" s="741"/>
      <c r="E285" s="741"/>
      <c r="F285" s="741"/>
      <c r="G285" s="741"/>
    </row>
    <row r="286" spans="1:7" x14ac:dyDescent="0.2">
      <c r="A286" s="2" t="s">
        <v>623</v>
      </c>
      <c r="B286" s="286" t="s">
        <v>490</v>
      </c>
      <c r="C286" s="286" t="s">
        <v>491</v>
      </c>
      <c r="F286" s="33"/>
    </row>
    <row r="287" spans="1:7" x14ac:dyDescent="0.2">
      <c r="A287" s="2" t="s">
        <v>623</v>
      </c>
      <c r="B287" s="286"/>
      <c r="C287" s="286"/>
    </row>
    <row r="288" spans="1:7" x14ac:dyDescent="0.2"/>
  </sheetData>
  <mergeCells count="110">
    <mergeCell ref="B203:C203"/>
    <mergeCell ref="B272:D272"/>
    <mergeCell ref="B273:D273"/>
    <mergeCell ref="B266:D266"/>
    <mergeCell ref="B267:D267"/>
    <mergeCell ref="B205:D205"/>
    <mergeCell ref="B206:D206"/>
    <mergeCell ref="B230:D230"/>
    <mergeCell ref="B231:D231"/>
    <mergeCell ref="B216:D216"/>
    <mergeCell ref="C261:D261"/>
    <mergeCell ref="B245:C245"/>
    <mergeCell ref="B246:C246"/>
    <mergeCell ref="B247:C247"/>
    <mergeCell ref="B270:D270"/>
    <mergeCell ref="B271:D271"/>
    <mergeCell ref="A1:F1"/>
    <mergeCell ref="B5:D5"/>
    <mergeCell ref="B6:D6"/>
    <mergeCell ref="B9:D9"/>
    <mergeCell ref="B4:F4"/>
    <mergeCell ref="B61:D61"/>
    <mergeCell ref="B62:D62"/>
    <mergeCell ref="B65:D65"/>
    <mergeCell ref="B10:D10"/>
    <mergeCell ref="B13:D13"/>
    <mergeCell ref="B14:D14"/>
    <mergeCell ref="B22:F22"/>
    <mergeCell ref="B17:D17"/>
    <mergeCell ref="B18:D18"/>
    <mergeCell ref="B24:D24"/>
    <mergeCell ref="B63:D63"/>
    <mergeCell ref="B64:D64"/>
    <mergeCell ref="B25:D25"/>
    <mergeCell ref="B26:D26"/>
    <mergeCell ref="B27:D27"/>
    <mergeCell ref="B28:D28"/>
    <mergeCell ref="B39:F39"/>
    <mergeCell ref="B35:C35"/>
    <mergeCell ref="B36:C36"/>
    <mergeCell ref="B140:F140"/>
    <mergeCell ref="B139:F139"/>
    <mergeCell ref="B95:D95"/>
    <mergeCell ref="B94:D94"/>
    <mergeCell ref="C97:G97"/>
    <mergeCell ref="B105:G105"/>
    <mergeCell ref="B137:D137"/>
    <mergeCell ref="B142:F142"/>
    <mergeCell ref="B186:F186"/>
    <mergeCell ref="B152:F152"/>
    <mergeCell ref="B122:G122"/>
    <mergeCell ref="B106:D106"/>
    <mergeCell ref="B107:D107"/>
    <mergeCell ref="B108:D108"/>
    <mergeCell ref="B113:G113"/>
    <mergeCell ref="B116:D116"/>
    <mergeCell ref="B117:D117"/>
    <mergeCell ref="B118:D118"/>
    <mergeCell ref="B114:G114"/>
    <mergeCell ref="B115:G115"/>
    <mergeCell ref="C149:E149"/>
    <mergeCell ref="B23:D23"/>
    <mergeCell ref="B136:D136"/>
    <mergeCell ref="B66:D66"/>
    <mergeCell ref="B44:F44"/>
    <mergeCell ref="B60:F60"/>
    <mergeCell ref="B40:C40"/>
    <mergeCell ref="B41:C41"/>
    <mergeCell ref="B42:C42"/>
    <mergeCell ref="B96:F96"/>
    <mergeCell ref="B132:F132"/>
    <mergeCell ref="B37:C37"/>
    <mergeCell ref="B68:F68"/>
    <mergeCell ref="B30:C30"/>
    <mergeCell ref="B31:C31"/>
    <mergeCell ref="B199:C199"/>
    <mergeCell ref="B200:C200"/>
    <mergeCell ref="B202:C202"/>
    <mergeCell ref="B201:C201"/>
    <mergeCell ref="B195:C195"/>
    <mergeCell ref="B196:C196"/>
    <mergeCell ref="B197:C197"/>
    <mergeCell ref="B198:C198"/>
    <mergeCell ref="B191:D191"/>
    <mergeCell ref="B192:E192"/>
    <mergeCell ref="B194:F194"/>
    <mergeCell ref="B187:D187"/>
    <mergeCell ref="B188:D188"/>
    <mergeCell ref="B189:D189"/>
    <mergeCell ref="B190:D190"/>
    <mergeCell ref="B154:F154"/>
    <mergeCell ref="D156:E156"/>
    <mergeCell ref="D157:E157"/>
    <mergeCell ref="B169:F169"/>
    <mergeCell ref="B285:G285"/>
    <mergeCell ref="B253:D253"/>
    <mergeCell ref="B254:D254"/>
    <mergeCell ref="B255:C255"/>
    <mergeCell ref="B258:D258"/>
    <mergeCell ref="B259:D259"/>
    <mergeCell ref="B268:D268"/>
    <mergeCell ref="B269:D269"/>
    <mergeCell ref="B265:D265"/>
    <mergeCell ref="B283:D283"/>
    <mergeCell ref="B279:D279"/>
    <mergeCell ref="B280:D280"/>
    <mergeCell ref="B281:D281"/>
    <mergeCell ref="B282:D282"/>
    <mergeCell ref="B274:D274"/>
    <mergeCell ref="B275:F276"/>
  </mergeCells>
  <phoneticPr fontId="0" type="noConversion"/>
  <hyperlinks>
    <hyperlink ref="I1" location="'C'!A1" display="Integrated / Survey Version"/>
    <hyperlink ref="J1" location="'C CAS'!A1" display="CA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9"/>
  <sheetViews>
    <sheetView windowProtection="1" showRuler="0" zoomScaleNormal="100" workbookViewId="0">
      <selection sqref="A1:G1"/>
    </sheetView>
  </sheetViews>
  <sheetFormatPr defaultColWidth="9.140625" defaultRowHeight="12.75" customHeight="1" zeroHeight="1" x14ac:dyDescent="0.2"/>
  <cols>
    <col min="1" max="1" width="4.42578125" style="355" customWidth="1"/>
    <col min="2" max="2" width="22.7109375" style="372" customWidth="1"/>
    <col min="3" max="7" width="12.7109375" style="372" customWidth="1"/>
    <col min="8" max="8" width="9.28515625" style="372" customWidth="1"/>
    <col min="9" max="16384" width="9.140625" style="372"/>
  </cols>
  <sheetData>
    <row r="1" spans="1:13" ht="34.5" thickBot="1" x14ac:dyDescent="0.25">
      <c r="A1" s="945" t="s">
        <v>1022</v>
      </c>
      <c r="B1" s="945"/>
      <c r="C1" s="945"/>
      <c r="D1" s="945"/>
      <c r="E1" s="945"/>
      <c r="F1" s="945"/>
      <c r="G1" s="945"/>
      <c r="H1" s="405" t="s">
        <v>1004</v>
      </c>
      <c r="I1" s="406" t="s">
        <v>1005</v>
      </c>
      <c r="J1" s="414" t="s">
        <v>987</v>
      </c>
      <c r="L1" s="410" t="s">
        <v>990</v>
      </c>
      <c r="M1" s="407" t="s">
        <v>1006</v>
      </c>
    </row>
    <row r="2" spans="1:13" x14ac:dyDescent="0.2"/>
    <row r="3" spans="1:13" ht="15.75" x14ac:dyDescent="0.25">
      <c r="B3" s="24" t="s">
        <v>506</v>
      </c>
    </row>
    <row r="4" spans="1:13" x14ac:dyDescent="0.2">
      <c r="A4" s="376" t="s">
        <v>63</v>
      </c>
      <c r="B4" s="843"/>
      <c r="C4" s="774"/>
      <c r="D4" s="775"/>
      <c r="E4" s="34" t="s">
        <v>490</v>
      </c>
      <c r="F4" s="34" t="s">
        <v>491</v>
      </c>
      <c r="G4" s="123"/>
    </row>
    <row r="5" spans="1:13" ht="26.25" customHeight="1" x14ac:dyDescent="0.2">
      <c r="A5" s="376" t="s">
        <v>63</v>
      </c>
      <c r="B5" s="755" t="s">
        <v>61</v>
      </c>
      <c r="C5" s="783"/>
      <c r="D5" s="784"/>
      <c r="E5" s="446" t="s">
        <v>1030</v>
      </c>
      <c r="F5" s="34"/>
      <c r="G5" s="49"/>
    </row>
    <row r="6" spans="1:13" ht="41.25" customHeight="1" x14ac:dyDescent="0.2">
      <c r="A6" s="376" t="s">
        <v>63</v>
      </c>
      <c r="B6" s="755" t="s">
        <v>62</v>
      </c>
      <c r="C6" s="783"/>
      <c r="D6" s="784"/>
      <c r="E6" s="446" t="s">
        <v>1030</v>
      </c>
      <c r="F6" s="34"/>
      <c r="G6" s="33"/>
    </row>
    <row r="7" spans="1:13" x14ac:dyDescent="0.2">
      <c r="B7" s="356"/>
      <c r="C7" s="356"/>
      <c r="D7" s="356"/>
      <c r="E7" s="116"/>
      <c r="F7" s="116"/>
      <c r="G7" s="33"/>
    </row>
    <row r="8" spans="1:13" ht="29.25" customHeight="1" x14ac:dyDescent="0.2">
      <c r="A8" s="428" t="s">
        <v>64</v>
      </c>
      <c r="B8" s="858" t="s">
        <v>1113</v>
      </c>
      <c r="C8" s="859"/>
      <c r="D8" s="859"/>
      <c r="E8" s="859"/>
      <c r="F8" s="859"/>
      <c r="G8" s="859"/>
    </row>
    <row r="9" spans="1:13" ht="25.5" x14ac:dyDescent="0.2">
      <c r="A9" s="426" t="s">
        <v>64</v>
      </c>
      <c r="B9" s="124"/>
      <c r="C9" s="361" t="s">
        <v>507</v>
      </c>
      <c r="D9" s="361" t="s">
        <v>268</v>
      </c>
      <c r="E9" s="361" t="s">
        <v>269</v>
      </c>
      <c r="F9" s="119"/>
    </row>
    <row r="10" spans="1:13" x14ac:dyDescent="0.2">
      <c r="A10" s="426" t="s">
        <v>64</v>
      </c>
      <c r="B10" s="343" t="s">
        <v>246</v>
      </c>
      <c r="C10" s="120">
        <v>124</v>
      </c>
      <c r="D10" s="120">
        <v>91</v>
      </c>
      <c r="E10" s="120">
        <v>54</v>
      </c>
      <c r="F10" s="121"/>
    </row>
    <row r="11" spans="1:13" x14ac:dyDescent="0.2">
      <c r="A11" s="426" t="s">
        <v>64</v>
      </c>
      <c r="B11" s="343" t="s">
        <v>247</v>
      </c>
      <c r="C11" s="120">
        <v>183</v>
      </c>
      <c r="D11" s="120">
        <v>116</v>
      </c>
      <c r="E11" s="120">
        <v>68</v>
      </c>
      <c r="F11" s="121"/>
    </row>
    <row r="12" spans="1:13" x14ac:dyDescent="0.2">
      <c r="A12" s="426" t="s">
        <v>64</v>
      </c>
      <c r="B12" s="341" t="s">
        <v>270</v>
      </c>
      <c r="C12" s="122">
        <f>SUM(C10:C11)</f>
        <v>307</v>
      </c>
      <c r="D12" s="122">
        <f t="shared" ref="D12:E12" si="0">SUM(D10:D11)</f>
        <v>207</v>
      </c>
      <c r="E12" s="122">
        <f t="shared" si="0"/>
        <v>122</v>
      </c>
      <c r="F12" s="121"/>
    </row>
    <row r="13" spans="1:13" x14ac:dyDescent="0.2">
      <c r="A13" s="429"/>
    </row>
    <row r="14" spans="1:13" ht="15.75" x14ac:dyDescent="0.2">
      <c r="A14" s="510"/>
      <c r="B14" s="857" t="s">
        <v>271</v>
      </c>
      <c r="C14" s="835"/>
    </row>
    <row r="15" spans="1:13" x14ac:dyDescent="0.2">
      <c r="A15" s="240" t="s">
        <v>65</v>
      </c>
      <c r="B15" s="864" t="s">
        <v>272</v>
      </c>
      <c r="C15" s="864"/>
      <c r="D15" s="864"/>
    </row>
    <row r="16" spans="1:13" ht="15" x14ac:dyDescent="0.2">
      <c r="A16" s="240" t="s">
        <v>65</v>
      </c>
      <c r="B16" s="369" t="s">
        <v>273</v>
      </c>
      <c r="C16" s="127" t="s">
        <v>1030</v>
      </c>
    </row>
    <row r="17" spans="1:7" ht="15" x14ac:dyDescent="0.2">
      <c r="A17" s="240" t="s">
        <v>65</v>
      </c>
      <c r="B17" s="369" t="s">
        <v>68</v>
      </c>
      <c r="C17" s="127" t="s">
        <v>1030</v>
      </c>
    </row>
    <row r="18" spans="1:7" ht="15" x14ac:dyDescent="0.2">
      <c r="A18" s="240" t="s">
        <v>65</v>
      </c>
      <c r="B18" s="369" t="s">
        <v>274</v>
      </c>
      <c r="C18" s="127" t="s">
        <v>1030</v>
      </c>
    </row>
    <row r="19" spans="1:7" ht="15" x14ac:dyDescent="0.2">
      <c r="A19" s="240" t="s">
        <v>65</v>
      </c>
      <c r="B19" s="369" t="s">
        <v>275</v>
      </c>
      <c r="C19" s="127"/>
    </row>
    <row r="20" spans="1:7" x14ac:dyDescent="0.2"/>
    <row r="21" spans="1:7" ht="12.75" customHeight="1" x14ac:dyDescent="0.2">
      <c r="A21" s="376" t="s">
        <v>66</v>
      </c>
      <c r="B21" s="843"/>
      <c r="C21" s="774"/>
      <c r="D21" s="775"/>
      <c r="E21" s="34" t="s">
        <v>490</v>
      </c>
      <c r="F21" s="34" t="s">
        <v>491</v>
      </c>
      <c r="G21" s="30"/>
    </row>
    <row r="22" spans="1:7" ht="40.5" customHeight="1" x14ac:dyDescent="0.2">
      <c r="A22" s="376" t="s">
        <v>66</v>
      </c>
      <c r="B22" s="755" t="s">
        <v>276</v>
      </c>
      <c r="C22" s="783"/>
      <c r="D22" s="784"/>
      <c r="E22" s="34"/>
      <c r="F22" s="446" t="s">
        <v>1030</v>
      </c>
      <c r="G22" s="30"/>
    </row>
    <row r="23" spans="1:7" ht="24.75" customHeight="1" x14ac:dyDescent="0.2">
      <c r="A23" s="376" t="s">
        <v>66</v>
      </c>
      <c r="B23" s="794" t="s">
        <v>69</v>
      </c>
      <c r="C23" s="794"/>
      <c r="D23" s="794"/>
      <c r="E23" s="117"/>
      <c r="F23" s="116"/>
      <c r="G23" s="30"/>
    </row>
    <row r="24" spans="1:7" x14ac:dyDescent="0.2"/>
    <row r="25" spans="1:7" x14ac:dyDescent="0.2">
      <c r="A25" s="376" t="s">
        <v>67</v>
      </c>
      <c r="B25" s="865" t="s">
        <v>473</v>
      </c>
      <c r="C25" s="819"/>
      <c r="D25" s="819"/>
      <c r="E25" s="819"/>
      <c r="F25" s="348"/>
    </row>
    <row r="26" spans="1:7" ht="22.5" x14ac:dyDescent="0.2">
      <c r="A26" s="376" t="s">
        <v>67</v>
      </c>
      <c r="B26" s="370"/>
      <c r="C26" s="128" t="s">
        <v>474</v>
      </c>
      <c r="D26" s="128" t="s">
        <v>475</v>
      </c>
      <c r="E26" s="128" t="s">
        <v>476</v>
      </c>
      <c r="F26" s="128" t="s">
        <v>477</v>
      </c>
      <c r="G26" s="128" t="s">
        <v>478</v>
      </c>
    </row>
    <row r="27" spans="1:7" x14ac:dyDescent="0.2">
      <c r="A27" s="376" t="s">
        <v>67</v>
      </c>
      <c r="B27" s="335" t="s">
        <v>479</v>
      </c>
      <c r="C27" s="34"/>
      <c r="D27" s="34"/>
      <c r="E27" s="34"/>
      <c r="F27" s="34" t="s">
        <v>1030</v>
      </c>
      <c r="G27" s="34"/>
    </row>
    <row r="28" spans="1:7" x14ac:dyDescent="0.2">
      <c r="A28" s="376" t="s">
        <v>67</v>
      </c>
      <c r="B28" s="335" t="s">
        <v>480</v>
      </c>
      <c r="C28" s="34" t="s">
        <v>1030</v>
      </c>
      <c r="D28" s="34"/>
      <c r="E28" s="34"/>
      <c r="F28" s="34"/>
      <c r="G28" s="34"/>
    </row>
    <row r="29" spans="1:7" ht="25.5" x14ac:dyDescent="0.2">
      <c r="A29" s="376" t="s">
        <v>67</v>
      </c>
      <c r="B29" s="335" t="s">
        <v>481</v>
      </c>
      <c r="C29" s="34" t="s">
        <v>1030</v>
      </c>
      <c r="D29" s="34"/>
      <c r="E29" s="34"/>
      <c r="F29" s="34"/>
      <c r="G29" s="34"/>
    </row>
    <row r="30" spans="1:7" x14ac:dyDescent="0.2">
      <c r="A30" s="376" t="s">
        <v>67</v>
      </c>
      <c r="B30" s="335" t="s">
        <v>908</v>
      </c>
      <c r="C30" s="34"/>
      <c r="D30" s="34"/>
      <c r="E30" s="34"/>
      <c r="F30" s="34"/>
      <c r="G30" s="34" t="s">
        <v>1030</v>
      </c>
    </row>
    <row r="31" spans="1:7" x14ac:dyDescent="0.2">
      <c r="A31" s="376" t="s">
        <v>67</v>
      </c>
      <c r="B31" s="335" t="s">
        <v>906</v>
      </c>
      <c r="C31" s="34"/>
      <c r="D31" s="34"/>
      <c r="E31" s="34" t="s">
        <v>1030</v>
      </c>
      <c r="F31" s="34"/>
      <c r="G31" s="34"/>
    </row>
    <row r="32" spans="1:7" ht="40.5" customHeight="1" x14ac:dyDescent="0.2">
      <c r="A32" s="376" t="s">
        <v>67</v>
      </c>
      <c r="B32" s="335" t="s">
        <v>482</v>
      </c>
      <c r="C32" s="34"/>
      <c r="D32" s="34"/>
      <c r="E32" s="34"/>
      <c r="F32" s="34" t="s">
        <v>1030</v>
      </c>
      <c r="G32" s="34"/>
    </row>
    <row r="33" spans="1:7" x14ac:dyDescent="0.2"/>
    <row r="34" spans="1:7" ht="27" customHeight="1" x14ac:dyDescent="0.2">
      <c r="A34" s="376" t="s">
        <v>72</v>
      </c>
      <c r="B34" s="794" t="s">
        <v>70</v>
      </c>
      <c r="C34" s="794"/>
      <c r="D34" s="794"/>
      <c r="E34" s="129">
        <v>2.5</v>
      </c>
      <c r="F34" s="336"/>
      <c r="G34" s="30"/>
    </row>
    <row r="35" spans="1:7" x14ac:dyDescent="0.2"/>
    <row r="36" spans="1:7" ht="26.25" customHeight="1" x14ac:dyDescent="0.2">
      <c r="A36" s="376" t="s">
        <v>73</v>
      </c>
      <c r="B36" s="794" t="s">
        <v>71</v>
      </c>
      <c r="C36" s="794"/>
      <c r="D36" s="794"/>
      <c r="E36" s="129">
        <v>2.5</v>
      </c>
      <c r="F36" s="336"/>
      <c r="G36" s="30"/>
    </row>
    <row r="37" spans="1:7" x14ac:dyDescent="0.2"/>
    <row r="38" spans="1:7" x14ac:dyDescent="0.2">
      <c r="A38" s="376" t="s">
        <v>74</v>
      </c>
      <c r="B38" s="829" t="s">
        <v>483</v>
      </c>
      <c r="C38" s="848"/>
      <c r="D38" s="848"/>
      <c r="E38" s="848"/>
      <c r="F38" s="848"/>
      <c r="G38" s="860"/>
    </row>
    <row r="39" spans="1:7" x14ac:dyDescent="0.2">
      <c r="A39" s="376"/>
      <c r="B39" s="861"/>
      <c r="C39" s="862"/>
      <c r="D39" s="862"/>
      <c r="E39" s="862"/>
      <c r="F39" s="862"/>
      <c r="G39" s="863"/>
    </row>
    <row r="40" spans="1:7" x14ac:dyDescent="0.2"/>
    <row r="41" spans="1:7" ht="37.5" customHeight="1" x14ac:dyDescent="0.2">
      <c r="A41" s="376" t="s">
        <v>76</v>
      </c>
      <c r="B41" s="862" t="s">
        <v>75</v>
      </c>
      <c r="C41" s="862"/>
      <c r="D41" s="862"/>
      <c r="E41" s="862"/>
      <c r="F41" s="862"/>
      <c r="G41" s="862"/>
    </row>
    <row r="42" spans="1:7" ht="22.5" x14ac:dyDescent="0.2">
      <c r="A42" s="376" t="s">
        <v>76</v>
      </c>
      <c r="B42" s="370"/>
      <c r="C42" s="230" t="s">
        <v>484</v>
      </c>
      <c r="D42" s="230" t="s">
        <v>485</v>
      </c>
      <c r="E42" s="230" t="s">
        <v>486</v>
      </c>
      <c r="F42" s="230" t="s">
        <v>487</v>
      </c>
      <c r="G42" s="230" t="s">
        <v>488</v>
      </c>
    </row>
    <row r="43" spans="1:7" x14ac:dyDescent="0.2">
      <c r="A43" s="376" t="s">
        <v>76</v>
      </c>
      <c r="B43" s="366" t="s">
        <v>273</v>
      </c>
      <c r="C43" s="130"/>
      <c r="D43" s="130"/>
      <c r="E43" s="130"/>
      <c r="F43" s="130"/>
      <c r="G43" s="487" t="s">
        <v>1030</v>
      </c>
    </row>
    <row r="44" spans="1:7" x14ac:dyDescent="0.2">
      <c r="A44" s="376" t="s">
        <v>76</v>
      </c>
      <c r="B44" s="366" t="s">
        <v>68</v>
      </c>
      <c r="C44" s="130"/>
      <c r="D44" s="130"/>
      <c r="E44" s="130"/>
      <c r="F44" s="130"/>
      <c r="G44" s="487" t="s">
        <v>1030</v>
      </c>
    </row>
    <row r="45" spans="1:7" x14ac:dyDescent="0.2">
      <c r="A45" s="376" t="s">
        <v>76</v>
      </c>
      <c r="B45" s="366" t="s">
        <v>274</v>
      </c>
      <c r="C45" s="130"/>
      <c r="D45" s="130"/>
      <c r="E45" s="130"/>
      <c r="F45" s="130"/>
      <c r="G45" s="487" t="s">
        <v>1030</v>
      </c>
    </row>
    <row r="46" spans="1:7" x14ac:dyDescent="0.2">
      <c r="A46" s="376" t="s">
        <v>76</v>
      </c>
      <c r="B46" s="366" t="s">
        <v>275</v>
      </c>
      <c r="C46" s="130"/>
      <c r="D46" s="130"/>
      <c r="E46" s="130"/>
      <c r="F46" s="130"/>
      <c r="G46" s="487" t="s">
        <v>1062</v>
      </c>
    </row>
    <row r="47" spans="1:7" x14ac:dyDescent="0.2"/>
    <row r="48" spans="1:7" ht="12.75" customHeight="1" x14ac:dyDescent="0.2">
      <c r="A48" s="376" t="s">
        <v>77</v>
      </c>
      <c r="B48" s="843"/>
      <c r="C48" s="774"/>
      <c r="D48" s="775"/>
      <c r="E48" s="34" t="s">
        <v>490</v>
      </c>
      <c r="F48" s="34" t="s">
        <v>491</v>
      </c>
      <c r="G48" s="123"/>
    </row>
    <row r="49" spans="1:7" ht="26.25" customHeight="1" x14ac:dyDescent="0.2">
      <c r="A49" s="376" t="s">
        <v>77</v>
      </c>
      <c r="B49" s="755" t="s">
        <v>57</v>
      </c>
      <c r="C49" s="783"/>
      <c r="D49" s="784"/>
      <c r="E49" s="34"/>
      <c r="F49" s="446" t="s">
        <v>1030</v>
      </c>
      <c r="G49" s="49"/>
    </row>
    <row r="50" spans="1:7" x14ac:dyDescent="0.2">
      <c r="B50" s="356"/>
      <c r="C50" s="356"/>
      <c r="D50" s="356"/>
      <c r="E50" s="116"/>
      <c r="F50" s="116"/>
    </row>
    <row r="51" spans="1:7" x14ac:dyDescent="0.2">
      <c r="A51" s="376" t="s">
        <v>78</v>
      </c>
      <c r="B51" s="829" t="s">
        <v>79</v>
      </c>
      <c r="C51" s="848"/>
      <c r="D51" s="848"/>
      <c r="E51" s="848"/>
      <c r="F51" s="848"/>
      <c r="G51" s="860"/>
    </row>
    <row r="52" spans="1:7" x14ac:dyDescent="0.2">
      <c r="A52" s="376"/>
      <c r="B52" s="861"/>
      <c r="C52" s="862"/>
      <c r="D52" s="862"/>
      <c r="E52" s="862"/>
      <c r="F52" s="862"/>
      <c r="G52" s="863"/>
    </row>
    <row r="53" spans="1:7" x14ac:dyDescent="0.2"/>
    <row r="54" spans="1:7" ht="15.75" x14ac:dyDescent="0.2">
      <c r="B54" s="857" t="s">
        <v>80</v>
      </c>
      <c r="C54" s="835"/>
    </row>
    <row r="55" spans="1:7" ht="27.75" customHeight="1" x14ac:dyDescent="0.2">
      <c r="A55" s="376" t="s">
        <v>81</v>
      </c>
      <c r="B55" s="794" t="s">
        <v>82</v>
      </c>
      <c r="C55" s="794"/>
      <c r="D55" s="794"/>
      <c r="E55" s="486" t="s">
        <v>1080</v>
      </c>
      <c r="G55" s="30"/>
    </row>
    <row r="56" spans="1:7" x14ac:dyDescent="0.2"/>
    <row r="57" spans="1:7" x14ac:dyDescent="0.2">
      <c r="A57" s="376" t="s">
        <v>807</v>
      </c>
      <c r="B57" s="843"/>
      <c r="C57" s="774"/>
      <c r="D57" s="775"/>
      <c r="E57" s="34" t="s">
        <v>58</v>
      </c>
      <c r="F57" s="34" t="s">
        <v>83</v>
      </c>
    </row>
    <row r="58" spans="1:7" ht="26.25" customHeight="1" x14ac:dyDescent="0.2">
      <c r="A58" s="376" t="s">
        <v>807</v>
      </c>
      <c r="B58" s="755" t="s">
        <v>806</v>
      </c>
      <c r="C58" s="783"/>
      <c r="D58" s="784"/>
      <c r="E58" s="446" t="s">
        <v>1062</v>
      </c>
      <c r="F58" s="34"/>
    </row>
    <row r="59" spans="1:7" x14ac:dyDescent="0.2"/>
    <row r="60" spans="1:7" x14ac:dyDescent="0.2">
      <c r="A60" s="376" t="s">
        <v>809</v>
      </c>
      <c r="B60" s="843"/>
      <c r="C60" s="774"/>
      <c r="D60" s="775"/>
      <c r="E60" s="34" t="s">
        <v>58</v>
      </c>
      <c r="F60" s="34" t="s">
        <v>83</v>
      </c>
    </row>
    <row r="61" spans="1:7" ht="27" customHeight="1" x14ac:dyDescent="0.2">
      <c r="A61" s="376" t="s">
        <v>809</v>
      </c>
      <c r="B61" s="755" t="s">
        <v>808</v>
      </c>
      <c r="C61" s="783"/>
      <c r="D61" s="784"/>
      <c r="E61" s="446" t="s">
        <v>1062</v>
      </c>
      <c r="F61" s="34"/>
    </row>
    <row r="62" spans="1:7" x14ac:dyDescent="0.2">
      <c r="B62" s="332"/>
      <c r="C62" s="332"/>
      <c r="D62" s="332"/>
      <c r="E62" s="332"/>
      <c r="F62" s="332"/>
      <c r="G62" s="332"/>
    </row>
    <row r="63" spans="1:7" ht="27.75" customHeight="1" x14ac:dyDescent="0.2">
      <c r="A63" s="376" t="s">
        <v>810</v>
      </c>
      <c r="B63" s="794" t="s">
        <v>59</v>
      </c>
      <c r="C63" s="794"/>
      <c r="D63" s="794"/>
      <c r="E63" s="486" t="s">
        <v>1062</v>
      </c>
      <c r="F63" s="351"/>
      <c r="G63" s="30"/>
    </row>
    <row r="64" spans="1:7" x14ac:dyDescent="0.2">
      <c r="A64" s="376"/>
      <c r="B64" s="351"/>
      <c r="C64" s="351"/>
      <c r="D64" s="351"/>
      <c r="E64" s="351"/>
      <c r="F64" s="351"/>
      <c r="G64" s="30"/>
    </row>
    <row r="65" spans="1:7" ht="26.25" customHeight="1" x14ac:dyDescent="0.2">
      <c r="A65" s="376" t="s">
        <v>811</v>
      </c>
      <c r="B65" s="794" t="s">
        <v>812</v>
      </c>
      <c r="C65" s="794"/>
      <c r="D65" s="794"/>
      <c r="E65" s="486" t="s">
        <v>1081</v>
      </c>
      <c r="F65" s="351"/>
      <c r="G65" s="30"/>
    </row>
    <row r="66" spans="1:7" x14ac:dyDescent="0.2">
      <c r="A66" s="376"/>
      <c r="B66" s="351"/>
      <c r="C66" s="351"/>
      <c r="D66" s="351"/>
      <c r="E66" s="351"/>
      <c r="F66" s="351"/>
      <c r="G66" s="30"/>
    </row>
    <row r="67" spans="1:7" x14ac:dyDescent="0.2">
      <c r="A67" s="376" t="s">
        <v>813</v>
      </c>
      <c r="B67" s="829" t="s">
        <v>60</v>
      </c>
      <c r="C67" s="848"/>
      <c r="D67" s="848"/>
      <c r="E67" s="848"/>
      <c r="F67" s="848"/>
      <c r="G67" s="860"/>
    </row>
    <row r="68" spans="1:7" x14ac:dyDescent="0.2">
      <c r="A68" s="376"/>
      <c r="B68" s="861"/>
      <c r="C68" s="862"/>
      <c r="D68" s="862"/>
      <c r="E68" s="862"/>
      <c r="F68" s="862"/>
      <c r="G68" s="863"/>
    </row>
    <row r="69" spans="1:7" x14ac:dyDescent="0.2"/>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73"/>
  <sheetViews>
    <sheetView windowProtection="1" showRuler="0" zoomScaleNormal="100" workbookViewId="0">
      <selection sqref="A1:D1"/>
    </sheetView>
  </sheetViews>
  <sheetFormatPr defaultColWidth="9.140625"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729" t="s">
        <v>213</v>
      </c>
      <c r="B1" s="729"/>
      <c r="C1" s="729"/>
      <c r="D1" s="730"/>
      <c r="E1" s="405" t="s">
        <v>1004</v>
      </c>
      <c r="F1" s="406" t="s">
        <v>1005</v>
      </c>
      <c r="G1" s="407" t="s">
        <v>1006</v>
      </c>
    </row>
    <row r="2" spans="1:7" x14ac:dyDescent="0.2">
      <c r="C2" s="731"/>
      <c r="D2" s="731"/>
    </row>
    <row r="3" spans="1:7" x14ac:dyDescent="0.2">
      <c r="A3" s="2" t="s">
        <v>133</v>
      </c>
      <c r="B3" s="207" t="s">
        <v>134</v>
      </c>
      <c r="C3" s="52"/>
      <c r="D3" s="52"/>
    </row>
    <row r="4" spans="1:7" x14ac:dyDescent="0.2">
      <c r="A4" s="2" t="s">
        <v>133</v>
      </c>
      <c r="B4" s="208" t="s">
        <v>135</v>
      </c>
      <c r="C4" s="200"/>
      <c r="D4" s="200" t="s">
        <v>1025</v>
      </c>
    </row>
    <row r="5" spans="1:7" x14ac:dyDescent="0.2">
      <c r="A5" s="2" t="s">
        <v>133</v>
      </c>
      <c r="B5" s="208" t="s">
        <v>136</v>
      </c>
      <c r="C5" s="200"/>
      <c r="D5" s="200" t="s">
        <v>1026</v>
      </c>
    </row>
    <row r="6" spans="1:7" x14ac:dyDescent="0.2">
      <c r="A6" s="2" t="s">
        <v>133</v>
      </c>
      <c r="B6" s="208" t="s">
        <v>137</v>
      </c>
      <c r="C6" s="200"/>
      <c r="D6" s="200" t="s">
        <v>1027</v>
      </c>
    </row>
    <row r="7" spans="1:7" x14ac:dyDescent="0.2">
      <c r="A7" s="2" t="s">
        <v>133</v>
      </c>
      <c r="B7" s="208" t="s">
        <v>215</v>
      </c>
      <c r="C7" s="200"/>
      <c r="D7" s="200" t="s">
        <v>1028</v>
      </c>
    </row>
    <row r="8" spans="1:7" x14ac:dyDescent="0.2">
      <c r="A8" s="2" t="s">
        <v>133</v>
      </c>
      <c r="B8" s="208" t="s">
        <v>138</v>
      </c>
      <c r="C8" s="200"/>
      <c r="D8" s="200" t="s">
        <v>1029</v>
      </c>
    </row>
    <row r="9" spans="1:7" x14ac:dyDescent="0.2">
      <c r="A9" s="2" t="s">
        <v>133</v>
      </c>
      <c r="B9" s="208" t="s">
        <v>139</v>
      </c>
      <c r="C9" s="200"/>
      <c r="D9" s="200" t="s">
        <v>1034</v>
      </c>
    </row>
    <row r="10" spans="1:7" x14ac:dyDescent="0.2">
      <c r="A10" s="2" t="s">
        <v>133</v>
      </c>
      <c r="B10" s="208" t="s">
        <v>140</v>
      </c>
      <c r="C10" s="200"/>
      <c r="D10" s="200" t="s">
        <v>1035</v>
      </c>
    </row>
    <row r="11" spans="1:7" x14ac:dyDescent="0.2">
      <c r="A11" s="2" t="s">
        <v>133</v>
      </c>
      <c r="B11" s="208" t="s">
        <v>141</v>
      </c>
      <c r="C11" s="200"/>
      <c r="D11" s="424" t="s">
        <v>1141</v>
      </c>
    </row>
    <row r="12" spans="1:7" x14ac:dyDescent="0.2">
      <c r="A12" s="2" t="s">
        <v>133</v>
      </c>
      <c r="B12" s="49" t="s">
        <v>142</v>
      </c>
      <c r="C12" s="52"/>
      <c r="D12" s="204"/>
      <c r="E12" s="203" t="s">
        <v>490</v>
      </c>
      <c r="F12" s="27" t="s">
        <v>491</v>
      </c>
    </row>
    <row r="13" spans="1:7" x14ac:dyDescent="0.2">
      <c r="A13" s="2"/>
      <c r="B13" s="49"/>
      <c r="C13" s="52"/>
      <c r="D13" s="204"/>
      <c r="E13" s="46" t="s">
        <v>1030</v>
      </c>
      <c r="F13" s="8"/>
    </row>
    <row r="14" spans="1:7" x14ac:dyDescent="0.2">
      <c r="A14" s="2" t="s">
        <v>133</v>
      </c>
      <c r="B14" s="209" t="s">
        <v>143</v>
      </c>
      <c r="C14" s="210"/>
      <c r="D14" s="211"/>
    </row>
    <row r="15" spans="1:7" x14ac:dyDescent="0.2">
      <c r="A15" s="2"/>
      <c r="B15" s="205" t="s">
        <v>1147</v>
      </c>
      <c r="C15" s="202"/>
      <c r="D15" s="206"/>
    </row>
    <row r="16" spans="1:7" x14ac:dyDescent="0.2">
      <c r="A16" s="2"/>
      <c r="B16" s="231"/>
      <c r="C16" s="232"/>
      <c r="D16" s="232"/>
    </row>
    <row r="17" spans="1:4" ht="53.25" customHeight="1" x14ac:dyDescent="0.2">
      <c r="A17" s="240" t="s">
        <v>339</v>
      </c>
      <c r="B17" s="733" t="s">
        <v>700</v>
      </c>
      <c r="C17" s="733"/>
      <c r="D17" s="733"/>
    </row>
    <row r="18" spans="1:4" ht="53.25" customHeight="1" x14ac:dyDescent="0.2">
      <c r="A18" s="2"/>
      <c r="B18" s="734"/>
      <c r="C18" s="735"/>
      <c r="D18" s="736"/>
    </row>
    <row r="19" spans="1:4" x14ac:dyDescent="0.2">
      <c r="C19" s="6"/>
      <c r="D19" s="6"/>
    </row>
    <row r="20" spans="1:4" x14ac:dyDescent="0.2">
      <c r="A20" s="2" t="s">
        <v>692</v>
      </c>
      <c r="B20" s="9" t="s">
        <v>214</v>
      </c>
      <c r="C20" s="732"/>
      <c r="D20" s="732"/>
    </row>
    <row r="21" spans="1:4" x14ac:dyDescent="0.2">
      <c r="A21" s="2" t="s">
        <v>692</v>
      </c>
      <c r="B21" s="8" t="s">
        <v>345</v>
      </c>
      <c r="C21" s="724" t="s">
        <v>1031</v>
      </c>
      <c r="D21" s="725"/>
    </row>
    <row r="22" spans="1:4" x14ac:dyDescent="0.2">
      <c r="A22" s="2" t="s">
        <v>692</v>
      </c>
      <c r="B22" s="8" t="s">
        <v>215</v>
      </c>
      <c r="C22" s="724" t="s">
        <v>1039</v>
      </c>
      <c r="D22" s="725"/>
    </row>
    <row r="23" spans="1:4" x14ac:dyDescent="0.2">
      <c r="A23" s="2" t="s">
        <v>692</v>
      </c>
      <c r="B23" s="197" t="s">
        <v>680</v>
      </c>
      <c r="C23" s="724" t="s">
        <v>1032</v>
      </c>
      <c r="D23" s="725"/>
    </row>
    <row r="24" spans="1:4" x14ac:dyDescent="0.2">
      <c r="A24" s="2" t="s">
        <v>692</v>
      </c>
      <c r="B24" s="197" t="s">
        <v>679</v>
      </c>
      <c r="C24" s="727"/>
      <c r="D24" s="728"/>
    </row>
    <row r="25" spans="1:4" x14ac:dyDescent="0.2">
      <c r="A25" s="2" t="s">
        <v>692</v>
      </c>
      <c r="B25" s="197" t="s">
        <v>680</v>
      </c>
      <c r="C25" s="727"/>
      <c r="D25" s="728"/>
    </row>
    <row r="26" spans="1:4" x14ac:dyDescent="0.2">
      <c r="A26" s="2" t="s">
        <v>692</v>
      </c>
      <c r="B26" s="8" t="s">
        <v>681</v>
      </c>
      <c r="C26" s="724" t="s">
        <v>1033</v>
      </c>
      <c r="D26" s="725"/>
    </row>
    <row r="27" spans="1:4" x14ac:dyDescent="0.2">
      <c r="A27" s="2" t="s">
        <v>692</v>
      </c>
      <c r="B27" s="8" t="s">
        <v>216</v>
      </c>
      <c r="C27" s="726" t="s">
        <v>1036</v>
      </c>
      <c r="D27" s="725"/>
    </row>
    <row r="28" spans="1:4" x14ac:dyDescent="0.2">
      <c r="A28" s="2" t="s">
        <v>692</v>
      </c>
      <c r="B28" s="8" t="s">
        <v>217</v>
      </c>
      <c r="C28" s="724" t="s">
        <v>1037</v>
      </c>
      <c r="D28" s="725"/>
    </row>
    <row r="29" spans="1:4" x14ac:dyDescent="0.2">
      <c r="A29" s="2" t="s">
        <v>692</v>
      </c>
      <c r="B29" s="8" t="s">
        <v>218</v>
      </c>
      <c r="C29" s="724" t="s">
        <v>1038</v>
      </c>
      <c r="D29" s="725"/>
    </row>
    <row r="30" spans="1:4" x14ac:dyDescent="0.2">
      <c r="A30" s="2" t="s">
        <v>692</v>
      </c>
      <c r="B30" s="8" t="s">
        <v>682</v>
      </c>
      <c r="C30" s="740" t="s">
        <v>1039</v>
      </c>
      <c r="D30" s="728"/>
    </row>
    <row r="31" spans="1:4" x14ac:dyDescent="0.2">
      <c r="A31" s="2" t="s">
        <v>692</v>
      </c>
      <c r="B31" s="8" t="s">
        <v>680</v>
      </c>
      <c r="C31" s="740" t="s">
        <v>1032</v>
      </c>
      <c r="D31" s="728"/>
    </row>
    <row r="32" spans="1:4" x14ac:dyDescent="0.2">
      <c r="A32" s="2" t="s">
        <v>692</v>
      </c>
      <c r="B32" s="8" t="s">
        <v>805</v>
      </c>
      <c r="C32" s="724" t="s">
        <v>1040</v>
      </c>
      <c r="D32" s="725"/>
    </row>
    <row r="33" spans="1:4" x14ac:dyDescent="0.2">
      <c r="A33" s="2" t="s">
        <v>692</v>
      </c>
      <c r="B33" s="8" t="s">
        <v>219</v>
      </c>
      <c r="C33" s="726" t="s">
        <v>1083</v>
      </c>
      <c r="D33" s="725"/>
    </row>
    <row r="34" spans="1:4" ht="38.25" x14ac:dyDescent="0.2">
      <c r="A34" s="240" t="s">
        <v>692</v>
      </c>
      <c r="B34" s="272" t="s">
        <v>374</v>
      </c>
      <c r="C34" s="726" t="s">
        <v>1084</v>
      </c>
      <c r="D34" s="737"/>
    </row>
    <row r="35" spans="1:4" ht="51" x14ac:dyDescent="0.2">
      <c r="A35" s="240" t="s">
        <v>692</v>
      </c>
      <c r="B35" s="271" t="s">
        <v>375</v>
      </c>
      <c r="C35" s="241"/>
      <c r="D35" s="242"/>
    </row>
    <row r="36" spans="1:4" x14ac:dyDescent="0.2"/>
    <row r="37" spans="1:4" x14ac:dyDescent="0.2">
      <c r="A37" s="2" t="s">
        <v>693</v>
      </c>
      <c r="B37" s="738" t="s">
        <v>220</v>
      </c>
      <c r="C37" s="739"/>
      <c r="D37" s="730"/>
    </row>
    <row r="38" spans="1:4" x14ac:dyDescent="0.2">
      <c r="A38" s="2" t="s">
        <v>693</v>
      </c>
      <c r="B38" s="10" t="s">
        <v>221</v>
      </c>
      <c r="C38" s="96"/>
    </row>
    <row r="39" spans="1:4" x14ac:dyDescent="0.2">
      <c r="A39" s="2" t="s">
        <v>693</v>
      </c>
      <c r="B39" s="10" t="s">
        <v>222</v>
      </c>
      <c r="C39" s="96" t="s">
        <v>1030</v>
      </c>
    </row>
    <row r="40" spans="1:4" x14ac:dyDescent="0.2">
      <c r="A40" s="2" t="s">
        <v>693</v>
      </c>
      <c r="B40" s="10" t="s">
        <v>223</v>
      </c>
      <c r="C40" s="96"/>
    </row>
    <row r="41" spans="1:4" x14ac:dyDescent="0.2">
      <c r="A41" s="2"/>
      <c r="B41" s="3"/>
    </row>
    <row r="42" spans="1:4" x14ac:dyDescent="0.2">
      <c r="A42" s="2" t="s">
        <v>694</v>
      </c>
      <c r="B42" s="3" t="s">
        <v>683</v>
      </c>
    </row>
    <row r="43" spans="1:4" x14ac:dyDescent="0.2">
      <c r="A43" s="2" t="s">
        <v>694</v>
      </c>
      <c r="B43" s="10" t="s">
        <v>224</v>
      </c>
      <c r="C43" s="96" t="s">
        <v>1030</v>
      </c>
    </row>
    <row r="44" spans="1:4" x14ac:dyDescent="0.2">
      <c r="A44" s="2" t="s">
        <v>694</v>
      </c>
      <c r="B44" s="10" t="s">
        <v>225</v>
      </c>
      <c r="C44" s="96"/>
    </row>
    <row r="45" spans="1:4" x14ac:dyDescent="0.2">
      <c r="A45" s="2" t="s">
        <v>694</v>
      </c>
      <c r="B45" s="10" t="s">
        <v>226</v>
      </c>
      <c r="C45" s="96"/>
    </row>
    <row r="46" spans="1:4" x14ac:dyDescent="0.2">
      <c r="A46" s="2"/>
      <c r="B46" s="3"/>
    </row>
    <row r="47" spans="1:4" x14ac:dyDescent="0.2">
      <c r="A47" s="2" t="s">
        <v>695</v>
      </c>
      <c r="B47" s="3" t="s">
        <v>227</v>
      </c>
      <c r="C47" s="4"/>
    </row>
    <row r="48" spans="1:4" x14ac:dyDescent="0.2">
      <c r="A48" s="2" t="s">
        <v>695</v>
      </c>
      <c r="B48" s="10" t="s">
        <v>228</v>
      </c>
      <c r="C48" s="95"/>
    </row>
    <row r="49" spans="1:3" x14ac:dyDescent="0.2">
      <c r="A49" s="2" t="s">
        <v>695</v>
      </c>
      <c r="B49" s="10" t="s">
        <v>229</v>
      </c>
      <c r="C49" s="95"/>
    </row>
    <row r="50" spans="1:3" x14ac:dyDescent="0.2">
      <c r="A50" s="2" t="s">
        <v>695</v>
      </c>
      <c r="B50" s="10" t="s">
        <v>230</v>
      </c>
      <c r="C50" s="95"/>
    </row>
    <row r="51" spans="1:3" x14ac:dyDescent="0.2">
      <c r="A51" s="2" t="s">
        <v>695</v>
      </c>
      <c r="B51" s="11" t="s">
        <v>231</v>
      </c>
      <c r="C51" s="95"/>
    </row>
    <row r="52" spans="1:3" x14ac:dyDescent="0.2">
      <c r="A52" s="2" t="s">
        <v>695</v>
      </c>
      <c r="B52" s="10" t="s">
        <v>232</v>
      </c>
      <c r="C52" s="95"/>
    </row>
    <row r="53" spans="1:3" x14ac:dyDescent="0.2">
      <c r="A53" s="2" t="s">
        <v>695</v>
      </c>
      <c r="B53" s="12" t="s">
        <v>233</v>
      </c>
      <c r="C53" s="95" t="s">
        <v>1030</v>
      </c>
    </row>
    <row r="54" spans="1:3" ht="63.75" x14ac:dyDescent="0.2">
      <c r="A54" s="2"/>
      <c r="B54" s="425" t="s">
        <v>1041</v>
      </c>
      <c r="C54" s="97"/>
    </row>
    <row r="55" spans="1:3" x14ac:dyDescent="0.2">
      <c r="A55" s="2" t="s">
        <v>695</v>
      </c>
      <c r="B55" s="12" t="s">
        <v>234</v>
      </c>
      <c r="C55" s="95"/>
    </row>
    <row r="56" spans="1:3" x14ac:dyDescent="0.2">
      <c r="A56" s="2"/>
      <c r="B56" s="14"/>
      <c r="C56" s="15"/>
    </row>
    <row r="57" spans="1:3" x14ac:dyDescent="0.2">
      <c r="A57" s="2"/>
      <c r="B57" s="3"/>
      <c r="C57" s="4"/>
    </row>
    <row r="58" spans="1:3" x14ac:dyDescent="0.2">
      <c r="A58" s="2" t="s">
        <v>696</v>
      </c>
      <c r="B58" s="3" t="s">
        <v>684</v>
      </c>
    </row>
    <row r="59" spans="1:3" x14ac:dyDescent="0.2">
      <c r="A59" s="2" t="s">
        <v>696</v>
      </c>
      <c r="B59" s="10" t="s">
        <v>235</v>
      </c>
      <c r="C59" s="96"/>
    </row>
    <row r="60" spans="1:3" x14ac:dyDescent="0.2">
      <c r="A60" s="2" t="s">
        <v>696</v>
      </c>
      <c r="B60" s="10" t="s">
        <v>236</v>
      </c>
      <c r="C60" s="96"/>
    </row>
    <row r="61" spans="1:3" x14ac:dyDescent="0.2">
      <c r="A61" s="2" t="s">
        <v>696</v>
      </c>
      <c r="B61" s="10" t="s">
        <v>237</v>
      </c>
      <c r="C61" s="96" t="s">
        <v>1030</v>
      </c>
    </row>
    <row r="62" spans="1:3" x14ac:dyDescent="0.2">
      <c r="A62" s="2" t="s">
        <v>696</v>
      </c>
      <c r="B62" s="10" t="s">
        <v>238</v>
      </c>
      <c r="C62" s="96"/>
    </row>
    <row r="63" spans="1:3" x14ac:dyDescent="0.2">
      <c r="A63" s="2" t="s">
        <v>696</v>
      </c>
      <c r="B63" s="10" t="s">
        <v>239</v>
      </c>
      <c r="C63" s="96"/>
    </row>
    <row r="64" spans="1:3" x14ac:dyDescent="0.2">
      <c r="A64" s="2" t="s">
        <v>696</v>
      </c>
      <c r="B64" s="10" t="s">
        <v>240</v>
      </c>
      <c r="C64" s="96" t="s">
        <v>1030</v>
      </c>
    </row>
    <row r="65" spans="1:3" x14ac:dyDescent="0.2">
      <c r="A65" s="2" t="s">
        <v>696</v>
      </c>
      <c r="B65" s="10" t="s">
        <v>241</v>
      </c>
      <c r="C65" s="96" t="s">
        <v>1030</v>
      </c>
    </row>
    <row r="66" spans="1:3" x14ac:dyDescent="0.2">
      <c r="A66" s="2" t="s">
        <v>696</v>
      </c>
      <c r="B66" s="10" t="s">
        <v>242</v>
      </c>
      <c r="C66" s="96" t="s">
        <v>1030</v>
      </c>
    </row>
    <row r="67" spans="1:3" x14ac:dyDescent="0.2">
      <c r="A67" s="2" t="s">
        <v>696</v>
      </c>
      <c r="B67" s="10" t="s">
        <v>243</v>
      </c>
      <c r="C67" s="96" t="s">
        <v>1030</v>
      </c>
    </row>
    <row r="68" spans="1:3" ht="25.5" x14ac:dyDescent="0.2">
      <c r="A68" s="2" t="s">
        <v>696</v>
      </c>
      <c r="B68" s="304" t="s">
        <v>540</v>
      </c>
      <c r="C68" s="96" t="s">
        <v>1030</v>
      </c>
    </row>
    <row r="69" spans="1:3" ht="25.5" x14ac:dyDescent="0.2">
      <c r="A69" s="2" t="s">
        <v>696</v>
      </c>
      <c r="B69" s="304" t="s">
        <v>541</v>
      </c>
      <c r="C69" s="96" t="s">
        <v>1030</v>
      </c>
    </row>
    <row r="70" spans="1:3" x14ac:dyDescent="0.2">
      <c r="A70" s="2" t="s">
        <v>696</v>
      </c>
      <c r="B70" s="311" t="s">
        <v>542</v>
      </c>
      <c r="C70" s="96"/>
    </row>
    <row r="71" spans="1:3" x14ac:dyDescent="0.2">
      <c r="A71" s="318" t="s">
        <v>696</v>
      </c>
      <c r="B71" s="321" t="s">
        <v>542</v>
      </c>
      <c r="C71" s="322"/>
    </row>
    <row r="72" spans="1:3" x14ac:dyDescent="0.2">
      <c r="A72" s="319"/>
      <c r="B72" s="320"/>
      <c r="C72" s="320"/>
    </row>
    <row r="73" spans="1:3" hidden="1" x14ac:dyDescent="0.2">
      <c r="A73" s="319"/>
      <c r="B73" s="320"/>
      <c r="C73" s="320"/>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F1" location="'Table of Contents'!A1" display="Table of Contents"/>
    <hyperlink ref="D11" r:id="rId1"/>
    <hyperlink ref="C27" r:id="rId2"/>
    <hyperlink ref="C33" r:id="rId3"/>
    <hyperlink ref="C34" r:id="rId4"/>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9"/>
  <sheetViews>
    <sheetView windowProtection="1" showRuler="0" zoomScaleNormal="100" workbookViewId="0">
      <selection sqref="A1:G1"/>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946" t="s">
        <v>1051</v>
      </c>
      <c r="B1" s="946"/>
      <c r="C1" s="946"/>
      <c r="D1" s="946"/>
      <c r="E1" s="946"/>
      <c r="F1" s="946"/>
      <c r="G1" s="946"/>
      <c r="H1" s="405" t="s">
        <v>1004</v>
      </c>
      <c r="I1" s="406" t="s">
        <v>1005</v>
      </c>
      <c r="J1" s="414" t="s">
        <v>987</v>
      </c>
      <c r="K1" s="409" t="s">
        <v>989</v>
      </c>
      <c r="L1" s="372"/>
      <c r="M1" s="407" t="s">
        <v>1006</v>
      </c>
    </row>
    <row r="2" spans="1:13" x14ac:dyDescent="0.2"/>
    <row r="3" spans="1:13" ht="15.75" x14ac:dyDescent="0.25">
      <c r="B3" s="24" t="s">
        <v>506</v>
      </c>
    </row>
    <row r="4" spans="1:13" x14ac:dyDescent="0.2">
      <c r="A4" s="2" t="s">
        <v>63</v>
      </c>
      <c r="B4" s="843"/>
      <c r="C4" s="774"/>
      <c r="D4" s="775"/>
      <c r="E4" s="34" t="s">
        <v>490</v>
      </c>
      <c r="F4" s="34" t="s">
        <v>491</v>
      </c>
      <c r="G4" s="123"/>
    </row>
    <row r="5" spans="1:13" ht="26.25" customHeight="1" x14ac:dyDescent="0.2">
      <c r="A5" s="2" t="s">
        <v>63</v>
      </c>
      <c r="B5" s="755" t="s">
        <v>61</v>
      </c>
      <c r="C5" s="783"/>
      <c r="D5" s="784"/>
      <c r="E5" s="446" t="s">
        <v>1030</v>
      </c>
      <c r="F5" s="34"/>
      <c r="G5" s="49"/>
    </row>
    <row r="6" spans="1:13" ht="41.25" customHeight="1" x14ac:dyDescent="0.2">
      <c r="A6" s="2" t="s">
        <v>63</v>
      </c>
      <c r="B6" s="755" t="s">
        <v>62</v>
      </c>
      <c r="C6" s="783"/>
      <c r="D6" s="784"/>
      <c r="E6" s="446" t="s">
        <v>1030</v>
      </c>
      <c r="F6" s="34"/>
      <c r="G6" s="33"/>
    </row>
    <row r="7" spans="1:13" x14ac:dyDescent="0.2">
      <c r="B7" s="99"/>
      <c r="C7" s="99"/>
      <c r="D7" s="99"/>
      <c r="E7" s="116"/>
      <c r="F7" s="116"/>
      <c r="G7" s="33"/>
    </row>
    <row r="8" spans="1:13" ht="29.25" customHeight="1" x14ac:dyDescent="0.2">
      <c r="A8" s="328" t="s">
        <v>64</v>
      </c>
      <c r="B8" s="858" t="s">
        <v>1113</v>
      </c>
      <c r="C8" s="859"/>
      <c r="D8" s="859"/>
      <c r="E8" s="859"/>
      <c r="F8" s="859"/>
      <c r="G8" s="859"/>
    </row>
    <row r="9" spans="1:13" ht="25.5" x14ac:dyDescent="0.2">
      <c r="A9" s="2" t="s">
        <v>64</v>
      </c>
      <c r="B9" s="124"/>
      <c r="C9" s="131" t="s">
        <v>507</v>
      </c>
      <c r="D9" s="131" t="s">
        <v>268</v>
      </c>
      <c r="E9" s="131" t="s">
        <v>269</v>
      </c>
      <c r="F9" s="119"/>
    </row>
    <row r="10" spans="1:13" x14ac:dyDescent="0.2">
      <c r="A10" s="2" t="s">
        <v>64</v>
      </c>
      <c r="B10" s="16" t="s">
        <v>246</v>
      </c>
      <c r="C10" s="120"/>
      <c r="D10" s="120"/>
      <c r="E10" s="120"/>
      <c r="F10" s="121"/>
    </row>
    <row r="11" spans="1:13" x14ac:dyDescent="0.2">
      <c r="A11" s="2" t="s">
        <v>64</v>
      </c>
      <c r="B11" s="16" t="s">
        <v>247</v>
      </c>
      <c r="C11" s="120"/>
      <c r="D11" s="120"/>
      <c r="E11" s="120"/>
      <c r="F11" s="121"/>
    </row>
    <row r="12" spans="1:13" x14ac:dyDescent="0.2">
      <c r="A12" s="2" t="s">
        <v>64</v>
      </c>
      <c r="B12" s="18" t="s">
        <v>270</v>
      </c>
      <c r="C12" s="122">
        <f>SUM(C10:C11)</f>
        <v>0</v>
      </c>
      <c r="D12" s="122">
        <f>SUM(D10:D11)</f>
        <v>0</v>
      </c>
      <c r="E12" s="122">
        <f>SUM(E10:E11)</f>
        <v>0</v>
      </c>
      <c r="F12" s="121"/>
    </row>
    <row r="13" spans="1:13" x14ac:dyDescent="0.2"/>
    <row r="14" spans="1:13" ht="15.75" x14ac:dyDescent="0.2">
      <c r="B14" s="857" t="s">
        <v>271</v>
      </c>
      <c r="C14" s="835"/>
    </row>
    <row r="15" spans="1:13" x14ac:dyDescent="0.2">
      <c r="A15" s="2" t="s">
        <v>65</v>
      </c>
      <c r="B15" s="864" t="s">
        <v>272</v>
      </c>
      <c r="C15" s="864"/>
      <c r="D15" s="864"/>
    </row>
    <row r="16" spans="1:13" ht="15" x14ac:dyDescent="0.2">
      <c r="A16" s="2" t="s">
        <v>65</v>
      </c>
      <c r="B16" s="125" t="s">
        <v>273</v>
      </c>
      <c r="C16" s="127" t="s">
        <v>1030</v>
      </c>
    </row>
    <row r="17" spans="1:7" ht="15.75" x14ac:dyDescent="0.2">
      <c r="A17" s="2" t="s">
        <v>65</v>
      </c>
      <c r="B17" s="125" t="s">
        <v>68</v>
      </c>
      <c r="C17" s="485" t="s">
        <v>1062</v>
      </c>
    </row>
    <row r="18" spans="1:7" ht="15" x14ac:dyDescent="0.2">
      <c r="A18" s="2" t="s">
        <v>65</v>
      </c>
      <c r="B18" s="125" t="s">
        <v>274</v>
      </c>
      <c r="C18" s="127" t="s">
        <v>1030</v>
      </c>
    </row>
    <row r="19" spans="1:7" ht="15" x14ac:dyDescent="0.2">
      <c r="A19" s="2" t="s">
        <v>65</v>
      </c>
      <c r="B19" s="125" t="s">
        <v>275</v>
      </c>
      <c r="C19" s="127" t="s">
        <v>1030</v>
      </c>
    </row>
    <row r="20" spans="1:7" x14ac:dyDescent="0.2"/>
    <row r="21" spans="1:7" ht="12.75" customHeight="1" x14ac:dyDescent="0.2">
      <c r="A21" s="2" t="s">
        <v>66</v>
      </c>
      <c r="B21" s="843"/>
      <c r="C21" s="774"/>
      <c r="D21" s="775"/>
      <c r="E21" s="34" t="s">
        <v>490</v>
      </c>
      <c r="F21" s="34" t="s">
        <v>491</v>
      </c>
      <c r="G21" s="30"/>
    </row>
    <row r="22" spans="1:7" ht="40.5" customHeight="1" x14ac:dyDescent="0.2">
      <c r="A22" s="2" t="s">
        <v>66</v>
      </c>
      <c r="B22" s="755" t="s">
        <v>276</v>
      </c>
      <c r="C22" s="783"/>
      <c r="D22" s="784"/>
      <c r="E22" s="446" t="s">
        <v>1030</v>
      </c>
      <c r="F22" s="34"/>
      <c r="G22" s="30"/>
    </row>
    <row r="23" spans="1:7" ht="24.75" customHeight="1" x14ac:dyDescent="0.2">
      <c r="A23" s="2" t="s">
        <v>66</v>
      </c>
      <c r="B23" s="794" t="s">
        <v>69</v>
      </c>
      <c r="C23" s="794"/>
      <c r="D23" s="794"/>
      <c r="E23" s="117">
        <v>30</v>
      </c>
      <c r="F23" s="116"/>
      <c r="G23" s="30"/>
    </row>
    <row r="24" spans="1:7" x14ac:dyDescent="0.2"/>
    <row r="25" spans="1:7" x14ac:dyDescent="0.2">
      <c r="A25" s="2" t="s">
        <v>67</v>
      </c>
      <c r="B25" s="865" t="s">
        <v>473</v>
      </c>
      <c r="C25" s="819"/>
      <c r="D25" s="819"/>
      <c r="E25" s="819"/>
      <c r="F25" s="88"/>
    </row>
    <row r="26" spans="1:7" ht="22.5" x14ac:dyDescent="0.2">
      <c r="A26" s="2" t="s">
        <v>67</v>
      </c>
      <c r="B26" s="126"/>
      <c r="C26" s="128" t="s">
        <v>474</v>
      </c>
      <c r="D26" s="128" t="s">
        <v>475</v>
      </c>
      <c r="E26" s="128" t="s">
        <v>476</v>
      </c>
      <c r="F26" s="128" t="s">
        <v>477</v>
      </c>
      <c r="G26" s="128" t="s">
        <v>478</v>
      </c>
    </row>
    <row r="27" spans="1:7" x14ac:dyDescent="0.2">
      <c r="A27" s="2" t="s">
        <v>67</v>
      </c>
      <c r="B27" s="7" t="s">
        <v>479</v>
      </c>
      <c r="C27" s="34"/>
      <c r="D27" s="34"/>
      <c r="E27" s="34"/>
      <c r="F27" s="446" t="s">
        <v>1030</v>
      </c>
      <c r="G27" s="34"/>
    </row>
    <row r="28" spans="1:7" x14ac:dyDescent="0.2">
      <c r="A28" s="2" t="s">
        <v>67</v>
      </c>
      <c r="B28" s="7" t="s">
        <v>480</v>
      </c>
      <c r="C28" s="446" t="s">
        <v>1030</v>
      </c>
      <c r="D28" s="34"/>
      <c r="E28" s="34"/>
      <c r="F28" s="34"/>
      <c r="G28" s="34"/>
    </row>
    <row r="29" spans="1:7" ht="25.5" x14ac:dyDescent="0.2">
      <c r="A29" s="2" t="s">
        <v>67</v>
      </c>
      <c r="B29" s="7" t="s">
        <v>481</v>
      </c>
      <c r="C29" s="446" t="s">
        <v>1030</v>
      </c>
      <c r="D29" s="34"/>
      <c r="E29" s="34"/>
      <c r="F29" s="34"/>
      <c r="G29" s="34"/>
    </row>
    <row r="30" spans="1:7" x14ac:dyDescent="0.2">
      <c r="A30" s="2" t="s">
        <v>67</v>
      </c>
      <c r="B30" s="7" t="s">
        <v>908</v>
      </c>
      <c r="C30" s="34"/>
      <c r="D30" s="34"/>
      <c r="E30" s="34"/>
      <c r="F30" s="446" t="s">
        <v>1030</v>
      </c>
      <c r="G30" s="34"/>
    </row>
    <row r="31" spans="1:7" x14ac:dyDescent="0.2">
      <c r="A31" s="2" t="s">
        <v>67</v>
      </c>
      <c r="B31" s="7" t="s">
        <v>906</v>
      </c>
      <c r="C31" s="34"/>
      <c r="D31" s="34"/>
      <c r="E31" s="34"/>
      <c r="F31" s="34"/>
      <c r="G31" s="446" t="s">
        <v>1030</v>
      </c>
    </row>
    <row r="32" spans="1:7" ht="40.5" customHeight="1" x14ac:dyDescent="0.2">
      <c r="A32" s="2" t="s">
        <v>67</v>
      </c>
      <c r="B32" s="7" t="s">
        <v>482</v>
      </c>
      <c r="C32" s="34"/>
      <c r="D32" s="34"/>
      <c r="E32" s="34"/>
      <c r="F32" s="34"/>
      <c r="G32" s="446" t="s">
        <v>1030</v>
      </c>
    </row>
    <row r="33" spans="1:7" x14ac:dyDescent="0.2"/>
    <row r="34" spans="1:7" ht="27" customHeight="1" x14ac:dyDescent="0.2">
      <c r="A34" s="2" t="s">
        <v>72</v>
      </c>
      <c r="B34" s="794" t="s">
        <v>70</v>
      </c>
      <c r="C34" s="794"/>
      <c r="D34" s="794"/>
      <c r="E34" s="486" t="s">
        <v>1062</v>
      </c>
      <c r="F34" s="72"/>
      <c r="G34" s="30"/>
    </row>
    <row r="35" spans="1:7" x14ac:dyDescent="0.2"/>
    <row r="36" spans="1:7" ht="26.25" customHeight="1" x14ac:dyDescent="0.2">
      <c r="A36" s="2" t="s">
        <v>73</v>
      </c>
      <c r="B36" s="794" t="s">
        <v>71</v>
      </c>
      <c r="C36" s="794"/>
      <c r="D36" s="794"/>
      <c r="E36" s="129">
        <v>2</v>
      </c>
      <c r="F36" s="72"/>
      <c r="G36" s="30"/>
    </row>
    <row r="37" spans="1:7" x14ac:dyDescent="0.2"/>
    <row r="38" spans="1:7" x14ac:dyDescent="0.2">
      <c r="A38" s="2" t="s">
        <v>74</v>
      </c>
      <c r="B38" s="953" t="s">
        <v>1063</v>
      </c>
      <c r="C38" s="848"/>
      <c r="D38" s="848"/>
      <c r="E38" s="848"/>
      <c r="F38" s="848"/>
      <c r="G38" s="860"/>
    </row>
    <row r="39" spans="1:7" x14ac:dyDescent="0.2">
      <c r="A39" s="2"/>
      <c r="B39" s="861"/>
      <c r="C39" s="862"/>
      <c r="D39" s="862"/>
      <c r="E39" s="862"/>
      <c r="F39" s="862"/>
      <c r="G39" s="863"/>
    </row>
    <row r="40" spans="1:7" x14ac:dyDescent="0.2"/>
    <row r="41" spans="1:7" ht="37.5" customHeight="1" x14ac:dyDescent="0.2">
      <c r="A41" s="2" t="s">
        <v>76</v>
      </c>
      <c r="B41" s="862" t="s">
        <v>75</v>
      </c>
      <c r="C41" s="862"/>
      <c r="D41" s="862"/>
      <c r="E41" s="862"/>
      <c r="F41" s="862"/>
      <c r="G41" s="862"/>
    </row>
    <row r="42" spans="1:7" ht="22.5" x14ac:dyDescent="0.2">
      <c r="A42" s="2" t="s">
        <v>76</v>
      </c>
      <c r="B42" s="126"/>
      <c r="C42" s="230" t="s">
        <v>484</v>
      </c>
      <c r="D42" s="230" t="s">
        <v>485</v>
      </c>
      <c r="E42" s="230" t="s">
        <v>486</v>
      </c>
      <c r="F42" s="230" t="s">
        <v>487</v>
      </c>
      <c r="G42" s="230" t="s">
        <v>488</v>
      </c>
    </row>
    <row r="43" spans="1:7" x14ac:dyDescent="0.2">
      <c r="A43" s="2" t="s">
        <v>76</v>
      </c>
      <c r="B43" s="8" t="s">
        <v>273</v>
      </c>
      <c r="C43" s="130"/>
      <c r="D43" s="130"/>
      <c r="E43" s="130"/>
      <c r="F43" s="130"/>
      <c r="G43" s="487" t="s">
        <v>1030</v>
      </c>
    </row>
    <row r="44" spans="1:7" x14ac:dyDescent="0.2">
      <c r="A44" s="2" t="s">
        <v>76</v>
      </c>
      <c r="B44" s="8" t="s">
        <v>68</v>
      </c>
      <c r="C44" s="130"/>
      <c r="D44" s="130"/>
      <c r="E44" s="130"/>
      <c r="F44" s="130"/>
      <c r="G44" s="487" t="s">
        <v>1062</v>
      </c>
    </row>
    <row r="45" spans="1:7" x14ac:dyDescent="0.2">
      <c r="A45" s="2" t="s">
        <v>76</v>
      </c>
      <c r="B45" s="8" t="s">
        <v>274</v>
      </c>
      <c r="C45" s="130"/>
      <c r="D45" s="130"/>
      <c r="E45" s="130"/>
      <c r="F45" s="130"/>
      <c r="G45" s="487" t="s">
        <v>1030</v>
      </c>
    </row>
    <row r="46" spans="1:7" x14ac:dyDescent="0.2">
      <c r="A46" s="2" t="s">
        <v>76</v>
      </c>
      <c r="B46" s="8" t="s">
        <v>275</v>
      </c>
      <c r="C46" s="130"/>
      <c r="D46" s="130"/>
      <c r="E46" s="130"/>
      <c r="F46" s="130"/>
      <c r="G46" s="487" t="s">
        <v>1030</v>
      </c>
    </row>
    <row r="47" spans="1:7" x14ac:dyDescent="0.2"/>
    <row r="48" spans="1:7" ht="12.75" customHeight="1" x14ac:dyDescent="0.2">
      <c r="A48" s="2" t="s">
        <v>77</v>
      </c>
      <c r="B48" s="843"/>
      <c r="C48" s="774"/>
      <c r="D48" s="775"/>
      <c r="E48" s="34" t="s">
        <v>490</v>
      </c>
      <c r="F48" s="34" t="s">
        <v>491</v>
      </c>
      <c r="G48" s="123"/>
    </row>
    <row r="49" spans="1:7" ht="26.25" customHeight="1" x14ac:dyDescent="0.2">
      <c r="A49" s="2" t="s">
        <v>77</v>
      </c>
      <c r="B49" s="755" t="s">
        <v>57</v>
      </c>
      <c r="C49" s="783"/>
      <c r="D49" s="784"/>
      <c r="E49" s="34"/>
      <c r="F49" s="34"/>
      <c r="G49" s="49"/>
    </row>
    <row r="50" spans="1:7" x14ac:dyDescent="0.2">
      <c r="B50" s="99"/>
      <c r="C50" s="99"/>
      <c r="D50" s="99"/>
      <c r="E50" s="116"/>
      <c r="F50" s="116"/>
    </row>
    <row r="51" spans="1:7" x14ac:dyDescent="0.2">
      <c r="A51" s="2" t="s">
        <v>78</v>
      </c>
      <c r="B51" s="829" t="s">
        <v>79</v>
      </c>
      <c r="C51" s="848"/>
      <c r="D51" s="848"/>
      <c r="E51" s="848"/>
      <c r="F51" s="848"/>
      <c r="G51" s="860"/>
    </row>
    <row r="52" spans="1:7" x14ac:dyDescent="0.2">
      <c r="A52" s="2"/>
      <c r="B52" s="861"/>
      <c r="C52" s="862"/>
      <c r="D52" s="862"/>
      <c r="E52" s="862"/>
      <c r="F52" s="862"/>
      <c r="G52" s="863"/>
    </row>
    <row r="53" spans="1:7" x14ac:dyDescent="0.2"/>
    <row r="54" spans="1:7" ht="15.75" x14ac:dyDescent="0.2">
      <c r="B54" s="857" t="s">
        <v>80</v>
      </c>
      <c r="C54" s="835"/>
    </row>
    <row r="55" spans="1:7" ht="27.75" customHeight="1" x14ac:dyDescent="0.2">
      <c r="A55" s="2" t="s">
        <v>81</v>
      </c>
      <c r="B55" s="794" t="s">
        <v>82</v>
      </c>
      <c r="C55" s="794"/>
      <c r="D55" s="794"/>
      <c r="E55" s="486" t="s">
        <v>1064</v>
      </c>
      <c r="G55" s="30"/>
    </row>
    <row r="56" spans="1:7" x14ac:dyDescent="0.2"/>
    <row r="57" spans="1:7" x14ac:dyDescent="0.2">
      <c r="A57" s="2" t="s">
        <v>807</v>
      </c>
      <c r="B57" s="843"/>
      <c r="C57" s="774"/>
      <c r="D57" s="775"/>
      <c r="E57" s="34" t="s">
        <v>58</v>
      </c>
      <c r="F57" s="34" t="s">
        <v>83</v>
      </c>
    </row>
    <row r="58" spans="1:7" ht="26.25" customHeight="1" x14ac:dyDescent="0.2">
      <c r="A58" s="2" t="s">
        <v>807</v>
      </c>
      <c r="B58" s="755" t="s">
        <v>806</v>
      </c>
      <c r="C58" s="783"/>
      <c r="D58" s="784"/>
      <c r="E58" s="446" t="s">
        <v>1065</v>
      </c>
      <c r="F58" s="446" t="s">
        <v>1066</v>
      </c>
    </row>
    <row r="59" spans="1:7" x14ac:dyDescent="0.2"/>
    <row r="60" spans="1:7" x14ac:dyDescent="0.2">
      <c r="A60" s="2" t="s">
        <v>809</v>
      </c>
      <c r="B60" s="843"/>
      <c r="C60" s="774"/>
      <c r="D60" s="775"/>
      <c r="E60" s="34" t="s">
        <v>58</v>
      </c>
      <c r="F60" s="34" t="s">
        <v>83</v>
      </c>
    </row>
    <row r="61" spans="1:7" ht="27" customHeight="1" x14ac:dyDescent="0.2">
      <c r="A61" s="2" t="s">
        <v>809</v>
      </c>
      <c r="B61" s="755" t="s">
        <v>808</v>
      </c>
      <c r="C61" s="783"/>
      <c r="D61" s="784"/>
      <c r="E61" s="446" t="s">
        <v>1065</v>
      </c>
      <c r="F61" s="446" t="s">
        <v>1066</v>
      </c>
    </row>
    <row r="62" spans="1:7" x14ac:dyDescent="0.2">
      <c r="B62" s="5"/>
      <c r="C62" s="5"/>
      <c r="D62" s="5"/>
      <c r="E62" s="5"/>
      <c r="F62" s="5"/>
      <c r="G62" s="5"/>
    </row>
    <row r="63" spans="1:7" ht="27.75" customHeight="1" x14ac:dyDescent="0.2">
      <c r="A63" s="2" t="s">
        <v>810</v>
      </c>
      <c r="B63" s="794" t="s">
        <v>59</v>
      </c>
      <c r="C63" s="794"/>
      <c r="D63" s="794"/>
      <c r="E63" s="129">
        <v>28</v>
      </c>
      <c r="F63" s="29"/>
      <c r="G63" s="30"/>
    </row>
    <row r="64" spans="1:7" x14ac:dyDescent="0.2">
      <c r="A64" s="2"/>
      <c r="B64" s="29"/>
      <c r="C64" s="29"/>
      <c r="D64" s="29"/>
      <c r="E64" s="29"/>
      <c r="F64" s="29"/>
      <c r="G64" s="30"/>
    </row>
    <row r="65" spans="1:7" ht="26.25" customHeight="1" x14ac:dyDescent="0.2">
      <c r="A65" s="2" t="s">
        <v>811</v>
      </c>
      <c r="B65" s="794" t="s">
        <v>812</v>
      </c>
      <c r="C65" s="794"/>
      <c r="D65" s="794"/>
      <c r="E65" s="129">
        <v>28</v>
      </c>
      <c r="F65" s="29"/>
      <c r="G65" s="30"/>
    </row>
    <row r="66" spans="1:7" x14ac:dyDescent="0.2">
      <c r="A66" s="2"/>
      <c r="B66" s="29"/>
      <c r="C66" s="29"/>
      <c r="D66" s="29"/>
      <c r="E66" s="29"/>
      <c r="F66" s="29"/>
      <c r="G66" s="30"/>
    </row>
    <row r="67" spans="1:7" x14ac:dyDescent="0.2">
      <c r="A67" s="2" t="s">
        <v>813</v>
      </c>
      <c r="B67" s="829" t="s">
        <v>60</v>
      </c>
      <c r="C67" s="848"/>
      <c r="D67" s="848"/>
      <c r="E67" s="848"/>
      <c r="F67" s="848"/>
      <c r="G67" s="860"/>
    </row>
    <row r="68" spans="1:7" x14ac:dyDescent="0.2">
      <c r="A68" s="2"/>
      <c r="B68" s="861"/>
      <c r="C68" s="862"/>
      <c r="D68" s="862"/>
      <c r="E68" s="862"/>
      <c r="F68" s="862"/>
      <c r="G68" s="863"/>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hyperlinks>
    <hyperlink ref="J1" location="D!A1" display="Integrated / Survey Version"/>
    <hyperlink ref="K1" location="'D CAS'!A1" display="CA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0"/>
  <sheetViews>
    <sheetView windowProtection="1" showRuler="0" zoomScaleNormal="100" workbookViewId="0">
      <selection sqref="A1:C1"/>
    </sheetView>
  </sheetViews>
  <sheetFormatPr defaultColWidth="9.140625" defaultRowHeight="12.75" customHeight="1" zeroHeight="1" x14ac:dyDescent="0.2"/>
  <cols>
    <col min="1" max="1" width="4.42578125" style="355" customWidth="1"/>
    <col min="2" max="2" width="66.28515625" style="372" customWidth="1"/>
    <col min="3" max="3" width="12.7109375" style="372" customWidth="1"/>
    <col min="4" max="4" width="9.140625" style="372" customWidth="1"/>
    <col min="5" max="16384" width="9.140625" style="372"/>
  </cols>
  <sheetData>
    <row r="1" spans="1:10" ht="34.5" thickBot="1" x14ac:dyDescent="0.25">
      <c r="A1" s="945" t="s">
        <v>1021</v>
      </c>
      <c r="B1" s="945"/>
      <c r="C1" s="945"/>
      <c r="D1" s="405" t="s">
        <v>1004</v>
      </c>
      <c r="E1" s="406" t="s">
        <v>1005</v>
      </c>
      <c r="F1" s="414" t="s">
        <v>987</v>
      </c>
      <c r="H1" s="410" t="s">
        <v>990</v>
      </c>
      <c r="I1" s="407" t="s">
        <v>1006</v>
      </c>
    </row>
    <row r="2" spans="1:10" ht="28.5" customHeight="1" x14ac:dyDescent="0.2">
      <c r="A2" s="376" t="s">
        <v>650</v>
      </c>
      <c r="B2" s="866" t="s">
        <v>788</v>
      </c>
      <c r="C2" s="867"/>
      <c r="J2" s="213"/>
    </row>
    <row r="3" spans="1:10" x14ac:dyDescent="0.2">
      <c r="A3" s="376" t="s">
        <v>650</v>
      </c>
      <c r="B3" s="621" t="s">
        <v>789</v>
      </c>
      <c r="C3" s="629"/>
      <c r="F3" s="256"/>
      <c r="J3" s="213"/>
    </row>
    <row r="4" spans="1:10" x14ac:dyDescent="0.2">
      <c r="A4" s="376" t="s">
        <v>650</v>
      </c>
      <c r="B4" s="223" t="s">
        <v>450</v>
      </c>
      <c r="C4" s="629"/>
      <c r="J4" s="213"/>
    </row>
    <row r="5" spans="1:10" x14ac:dyDescent="0.2">
      <c r="A5" s="376" t="s">
        <v>650</v>
      </c>
      <c r="B5" s="621" t="s">
        <v>790</v>
      </c>
      <c r="C5" s="629" t="s">
        <v>1030</v>
      </c>
      <c r="J5" s="213"/>
    </row>
    <row r="6" spans="1:10" x14ac:dyDescent="0.2">
      <c r="A6" s="376" t="s">
        <v>650</v>
      </c>
      <c r="B6" s="621" t="s">
        <v>791</v>
      </c>
      <c r="C6" s="630" t="s">
        <v>1030</v>
      </c>
      <c r="J6" s="213"/>
    </row>
    <row r="7" spans="1:10" x14ac:dyDescent="0.2">
      <c r="A7" s="376" t="s">
        <v>650</v>
      </c>
      <c r="B7" s="621" t="s">
        <v>792</v>
      </c>
      <c r="C7" s="630" t="s">
        <v>1030</v>
      </c>
      <c r="J7" s="213"/>
    </row>
    <row r="8" spans="1:10" x14ac:dyDescent="0.2">
      <c r="A8" s="376" t="s">
        <v>650</v>
      </c>
      <c r="B8" s="621" t="s">
        <v>793</v>
      </c>
      <c r="C8" s="630" t="s">
        <v>1030</v>
      </c>
      <c r="J8" s="213"/>
    </row>
    <row r="9" spans="1:10" x14ac:dyDescent="0.2">
      <c r="A9" s="376" t="s">
        <v>650</v>
      </c>
      <c r="B9" s="621" t="s">
        <v>794</v>
      </c>
      <c r="C9" s="629"/>
      <c r="J9" s="213"/>
    </row>
    <row r="10" spans="1:10" x14ac:dyDescent="0.2">
      <c r="A10" s="376" t="s">
        <v>650</v>
      </c>
      <c r="B10" s="621" t="s">
        <v>37</v>
      </c>
      <c r="C10" s="630" t="s">
        <v>1030</v>
      </c>
      <c r="J10" s="213"/>
    </row>
    <row r="11" spans="1:10" x14ac:dyDescent="0.2">
      <c r="A11" s="376" t="s">
        <v>650</v>
      </c>
      <c r="B11" s="621" t="s">
        <v>38</v>
      </c>
      <c r="C11" s="629"/>
      <c r="J11" s="213"/>
    </row>
    <row r="12" spans="1:10" x14ac:dyDescent="0.2">
      <c r="A12" s="376" t="s">
        <v>650</v>
      </c>
      <c r="B12" s="621" t="s">
        <v>39</v>
      </c>
      <c r="C12" s="630" t="s">
        <v>1030</v>
      </c>
      <c r="J12" s="213"/>
    </row>
    <row r="13" spans="1:10" x14ac:dyDescent="0.2">
      <c r="A13" s="376" t="s">
        <v>650</v>
      </c>
      <c r="B13" s="621" t="s">
        <v>40</v>
      </c>
      <c r="C13" s="630" t="s">
        <v>1030</v>
      </c>
      <c r="J13" s="213"/>
    </row>
    <row r="14" spans="1:10" x14ac:dyDescent="0.2">
      <c r="A14" s="376" t="s">
        <v>650</v>
      </c>
      <c r="B14" s="621" t="s">
        <v>41</v>
      </c>
      <c r="C14" s="630" t="s">
        <v>1030</v>
      </c>
      <c r="J14" s="213"/>
    </row>
    <row r="15" spans="1:10" x14ac:dyDescent="0.2">
      <c r="A15" s="376" t="s">
        <v>650</v>
      </c>
      <c r="B15" s="621" t="s">
        <v>42</v>
      </c>
      <c r="C15" s="629" t="s">
        <v>1030</v>
      </c>
      <c r="J15" s="213"/>
    </row>
    <row r="16" spans="1:10" x14ac:dyDescent="0.2">
      <c r="A16" s="376" t="s">
        <v>650</v>
      </c>
      <c r="B16" s="621" t="s">
        <v>43</v>
      </c>
      <c r="C16" s="630" t="s">
        <v>1030</v>
      </c>
      <c r="J16" s="213"/>
    </row>
    <row r="17" spans="1:10" x14ac:dyDescent="0.2">
      <c r="A17" s="376" t="s">
        <v>650</v>
      </c>
      <c r="B17" s="621" t="s">
        <v>44</v>
      </c>
      <c r="C17" s="630" t="s">
        <v>1030</v>
      </c>
      <c r="J17" s="213"/>
    </row>
    <row r="18" spans="1:10" x14ac:dyDescent="0.2">
      <c r="A18" s="376" t="s">
        <v>650</v>
      </c>
      <c r="B18" s="621" t="s">
        <v>45</v>
      </c>
      <c r="C18" s="630" t="s">
        <v>1030</v>
      </c>
      <c r="J18" s="213"/>
    </row>
    <row r="19" spans="1:10" x14ac:dyDescent="0.2">
      <c r="A19" s="376" t="s">
        <v>650</v>
      </c>
      <c r="B19" s="621" t="s">
        <v>46</v>
      </c>
      <c r="C19" s="629"/>
      <c r="J19" s="213"/>
    </row>
    <row r="20" spans="1:10" x14ac:dyDescent="0.2">
      <c r="A20" s="376" t="s">
        <v>650</v>
      </c>
      <c r="B20" s="90" t="s">
        <v>47</v>
      </c>
      <c r="C20" s="629"/>
      <c r="J20" s="213"/>
    </row>
    <row r="21" spans="1:10" x14ac:dyDescent="0.2">
      <c r="B21" s="954"/>
      <c r="C21" s="787"/>
      <c r="J21" s="213"/>
    </row>
    <row r="22" spans="1:10" x14ac:dyDescent="0.2">
      <c r="B22" s="539"/>
      <c r="C22" s="624"/>
      <c r="J22" s="213"/>
    </row>
    <row r="23" spans="1:10" x14ac:dyDescent="0.2">
      <c r="A23" s="376" t="s">
        <v>651</v>
      </c>
      <c r="B23" s="3" t="s">
        <v>736</v>
      </c>
      <c r="C23" s="624"/>
      <c r="J23" s="213"/>
    </row>
    <row r="24" spans="1:10" x14ac:dyDescent="0.2">
      <c r="B24" s="541"/>
      <c r="C24" s="624"/>
      <c r="J24" s="213"/>
    </row>
    <row r="25" spans="1:10" ht="24.75" customHeight="1" x14ac:dyDescent="0.2">
      <c r="A25" s="362" t="s">
        <v>652</v>
      </c>
      <c r="B25" s="540" t="s">
        <v>48</v>
      </c>
      <c r="C25" s="625"/>
      <c r="J25" s="213"/>
    </row>
    <row r="26" spans="1:10" x14ac:dyDescent="0.2">
      <c r="A26" s="362" t="s">
        <v>652</v>
      </c>
      <c r="B26" s="621" t="s">
        <v>49</v>
      </c>
      <c r="C26" s="630" t="s">
        <v>1030</v>
      </c>
      <c r="J26" s="213"/>
    </row>
    <row r="27" spans="1:10" x14ac:dyDescent="0.2">
      <c r="A27" s="362" t="s">
        <v>652</v>
      </c>
      <c r="B27" s="621" t="s">
        <v>50</v>
      </c>
      <c r="C27" s="629" t="s">
        <v>1030</v>
      </c>
      <c r="J27" s="213"/>
    </row>
    <row r="28" spans="1:10" x14ac:dyDescent="0.2">
      <c r="A28" s="362" t="s">
        <v>652</v>
      </c>
      <c r="B28" s="621" t="s">
        <v>51</v>
      </c>
      <c r="C28" s="630" t="s">
        <v>1030</v>
      </c>
      <c r="J28" s="213"/>
    </row>
    <row r="29" spans="1:10" x14ac:dyDescent="0.2">
      <c r="A29" s="362" t="s">
        <v>652</v>
      </c>
      <c r="B29" s="621" t="s">
        <v>52</v>
      </c>
      <c r="C29" s="630" t="s">
        <v>1030</v>
      </c>
      <c r="J29" s="213"/>
    </row>
    <row r="30" spans="1:10" x14ac:dyDescent="0.2">
      <c r="A30" s="362" t="s">
        <v>652</v>
      </c>
      <c r="B30" s="621" t="s">
        <v>895</v>
      </c>
      <c r="C30" s="630" t="s">
        <v>1030</v>
      </c>
      <c r="J30" s="213"/>
    </row>
    <row r="31" spans="1:10" x14ac:dyDescent="0.2">
      <c r="A31" s="362" t="s">
        <v>652</v>
      </c>
      <c r="B31" s="621" t="s">
        <v>53</v>
      </c>
      <c r="C31" s="629" t="s">
        <v>1030</v>
      </c>
      <c r="J31" s="213"/>
    </row>
    <row r="32" spans="1:10" x14ac:dyDescent="0.2">
      <c r="A32" s="362" t="s">
        <v>652</v>
      </c>
      <c r="B32" s="621" t="s">
        <v>891</v>
      </c>
      <c r="C32" s="630" t="s">
        <v>1030</v>
      </c>
      <c r="J32" s="213"/>
    </row>
    <row r="33" spans="1:10" x14ac:dyDescent="0.2">
      <c r="A33" s="362" t="s">
        <v>652</v>
      </c>
      <c r="B33" s="621" t="s">
        <v>54</v>
      </c>
      <c r="C33" s="629"/>
      <c r="J33" s="213"/>
    </row>
    <row r="34" spans="1:10" x14ac:dyDescent="0.2">
      <c r="A34" s="362" t="s">
        <v>652</v>
      </c>
      <c r="B34" s="621" t="s">
        <v>55</v>
      </c>
      <c r="C34" s="630" t="s">
        <v>1030</v>
      </c>
      <c r="J34" s="213"/>
    </row>
    <row r="35" spans="1:10" x14ac:dyDescent="0.2">
      <c r="A35" s="362" t="s">
        <v>652</v>
      </c>
      <c r="B35" s="621" t="s">
        <v>56</v>
      </c>
      <c r="C35" s="629"/>
      <c r="J35" s="213"/>
    </row>
    <row r="36" spans="1:10" x14ac:dyDescent="0.2">
      <c r="A36" s="362" t="s">
        <v>652</v>
      </c>
      <c r="B36" s="90" t="s">
        <v>234</v>
      </c>
      <c r="C36" s="630" t="s">
        <v>1030</v>
      </c>
      <c r="J36" s="213"/>
    </row>
    <row r="37" spans="1:10" x14ac:dyDescent="0.2">
      <c r="B37" s="955" t="s">
        <v>1143</v>
      </c>
      <c r="C37" s="956"/>
      <c r="J37" s="213"/>
    </row>
    <row r="38" spans="1:10" x14ac:dyDescent="0.2">
      <c r="J38" s="213"/>
    </row>
    <row r="39" spans="1:10" ht="15.75" x14ac:dyDescent="0.2">
      <c r="B39" s="288"/>
    </row>
    <row r="40" spans="1:10" x14ac:dyDescent="0.2"/>
  </sheetData>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0"/>
  <sheetViews>
    <sheetView windowProtection="1" showRuler="0" zoomScaleNormal="100" workbookViewId="0">
      <selection sqref="A1:C1"/>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946" t="s">
        <v>1050</v>
      </c>
      <c r="B1" s="946"/>
      <c r="C1" s="946"/>
      <c r="D1" s="405" t="s">
        <v>1004</v>
      </c>
      <c r="E1" s="406" t="s">
        <v>1005</v>
      </c>
      <c r="F1" s="414" t="s">
        <v>987</v>
      </c>
      <c r="G1" s="409" t="s">
        <v>989</v>
      </c>
      <c r="H1" s="372"/>
      <c r="I1" s="407" t="s">
        <v>1006</v>
      </c>
    </row>
    <row r="2" spans="1:9" ht="28.5" customHeight="1" x14ac:dyDescent="0.2">
      <c r="A2" s="2" t="s">
        <v>650</v>
      </c>
      <c r="B2" s="866" t="s">
        <v>788</v>
      </c>
      <c r="C2" s="867"/>
    </row>
    <row r="3" spans="1:9" x14ac:dyDescent="0.2">
      <c r="A3" s="2" t="s">
        <v>650</v>
      </c>
      <c r="B3" s="534" t="s">
        <v>789</v>
      </c>
      <c r="C3" s="89" t="s">
        <v>1072</v>
      </c>
    </row>
    <row r="4" spans="1:9" x14ac:dyDescent="0.2">
      <c r="A4" s="2" t="s">
        <v>650</v>
      </c>
      <c r="B4" s="223" t="s">
        <v>450</v>
      </c>
      <c r="C4" s="699" t="s">
        <v>1072</v>
      </c>
    </row>
    <row r="5" spans="1:9" x14ac:dyDescent="0.2">
      <c r="A5" s="2" t="s">
        <v>650</v>
      </c>
      <c r="B5" s="534" t="s">
        <v>790</v>
      </c>
      <c r="C5" s="89"/>
    </row>
    <row r="6" spans="1:9" x14ac:dyDescent="0.2">
      <c r="A6" s="2" t="s">
        <v>650</v>
      </c>
      <c r="B6" s="534" t="s">
        <v>791</v>
      </c>
      <c r="C6" s="89" t="s">
        <v>1072</v>
      </c>
    </row>
    <row r="7" spans="1:9" x14ac:dyDescent="0.2">
      <c r="A7" s="2" t="s">
        <v>650</v>
      </c>
      <c r="B7" s="534" t="s">
        <v>792</v>
      </c>
      <c r="C7" s="89" t="s">
        <v>1072</v>
      </c>
    </row>
    <row r="8" spans="1:9" x14ac:dyDescent="0.2">
      <c r="A8" s="2" t="s">
        <v>650</v>
      </c>
      <c r="B8" s="534" t="s">
        <v>793</v>
      </c>
      <c r="C8" s="89"/>
    </row>
    <row r="9" spans="1:9" x14ac:dyDescent="0.2">
      <c r="A9" s="2" t="s">
        <v>650</v>
      </c>
      <c r="B9" s="534" t="s">
        <v>794</v>
      </c>
      <c r="C9" s="89"/>
    </row>
    <row r="10" spans="1:9" x14ac:dyDescent="0.2">
      <c r="A10" s="2" t="s">
        <v>650</v>
      </c>
      <c r="B10" s="534" t="s">
        <v>37</v>
      </c>
      <c r="C10" s="89"/>
    </row>
    <row r="11" spans="1:9" x14ac:dyDescent="0.2">
      <c r="A11" s="2" t="s">
        <v>650</v>
      </c>
      <c r="B11" s="534" t="s">
        <v>38</v>
      </c>
      <c r="C11" s="89"/>
    </row>
    <row r="12" spans="1:9" x14ac:dyDescent="0.2">
      <c r="A12" s="2" t="s">
        <v>650</v>
      </c>
      <c r="B12" s="534" t="s">
        <v>39</v>
      </c>
      <c r="C12" s="89"/>
    </row>
    <row r="13" spans="1:9" x14ac:dyDescent="0.2">
      <c r="A13" s="2" t="s">
        <v>650</v>
      </c>
      <c r="B13" s="534" t="s">
        <v>40</v>
      </c>
      <c r="C13" s="89" t="s">
        <v>1072</v>
      </c>
    </row>
    <row r="14" spans="1:9" x14ac:dyDescent="0.2">
      <c r="A14" s="2" t="s">
        <v>650</v>
      </c>
      <c r="B14" s="534" t="s">
        <v>41</v>
      </c>
      <c r="C14" s="89" t="s">
        <v>1072</v>
      </c>
    </row>
    <row r="15" spans="1:9" x14ac:dyDescent="0.2">
      <c r="A15" s="2" t="s">
        <v>650</v>
      </c>
      <c r="B15" s="534" t="s">
        <v>42</v>
      </c>
      <c r="C15" s="89"/>
    </row>
    <row r="16" spans="1:9" x14ac:dyDescent="0.2">
      <c r="A16" s="2" t="s">
        <v>650</v>
      </c>
      <c r="B16" s="534" t="s">
        <v>43</v>
      </c>
      <c r="C16" s="89" t="s">
        <v>1072</v>
      </c>
    </row>
    <row r="17" spans="1:3" x14ac:dyDescent="0.2">
      <c r="A17" s="2" t="s">
        <v>650</v>
      </c>
      <c r="B17" s="534" t="s">
        <v>44</v>
      </c>
      <c r="C17" s="89"/>
    </row>
    <row r="18" spans="1:3" x14ac:dyDescent="0.2">
      <c r="A18" s="2" t="s">
        <v>650</v>
      </c>
      <c r="B18" s="534" t="s">
        <v>45</v>
      </c>
      <c r="C18" s="89"/>
    </row>
    <row r="19" spans="1:3" x14ac:dyDescent="0.2">
      <c r="A19" s="2" t="s">
        <v>650</v>
      </c>
      <c r="B19" s="534" t="s">
        <v>46</v>
      </c>
      <c r="C19" s="89" t="s">
        <v>1072</v>
      </c>
    </row>
    <row r="20" spans="1:3" x14ac:dyDescent="0.2">
      <c r="A20" s="2" t="s">
        <v>650</v>
      </c>
      <c r="B20" s="90" t="s">
        <v>47</v>
      </c>
      <c r="C20" s="89"/>
    </row>
    <row r="21" spans="1:3" x14ac:dyDescent="0.2">
      <c r="B21" s="954"/>
      <c r="C21" s="787"/>
    </row>
    <row r="22" spans="1:3" x14ac:dyDescent="0.2">
      <c r="B22" s="513"/>
      <c r="C22" s="513"/>
    </row>
    <row r="23" spans="1:3" x14ac:dyDescent="0.2">
      <c r="A23" s="2" t="s">
        <v>651</v>
      </c>
      <c r="B23" s="3" t="s">
        <v>736</v>
      </c>
      <c r="C23" s="538"/>
    </row>
    <row r="24" spans="1:3" x14ac:dyDescent="0.2">
      <c r="B24" s="538"/>
      <c r="C24" s="538"/>
    </row>
    <row r="25" spans="1:3" ht="24.75" customHeight="1" x14ac:dyDescent="0.2">
      <c r="A25" s="91" t="s">
        <v>652</v>
      </c>
      <c r="B25" s="521" t="s">
        <v>48</v>
      </c>
      <c r="C25" s="521"/>
    </row>
    <row r="26" spans="1:3" x14ac:dyDescent="0.2">
      <c r="A26" s="91" t="s">
        <v>652</v>
      </c>
      <c r="B26" s="534" t="s">
        <v>49</v>
      </c>
      <c r="C26" s="89" t="s">
        <v>1072</v>
      </c>
    </row>
    <row r="27" spans="1:3" x14ac:dyDescent="0.2">
      <c r="A27" s="91" t="s">
        <v>652</v>
      </c>
      <c r="B27" s="534" t="s">
        <v>50</v>
      </c>
      <c r="C27" s="89" t="s">
        <v>1072</v>
      </c>
    </row>
    <row r="28" spans="1:3" x14ac:dyDescent="0.2">
      <c r="A28" s="91" t="s">
        <v>652</v>
      </c>
      <c r="B28" s="534" t="s">
        <v>51</v>
      </c>
      <c r="C28" s="89" t="s">
        <v>1072</v>
      </c>
    </row>
    <row r="29" spans="1:3" x14ac:dyDescent="0.2">
      <c r="A29" s="91" t="s">
        <v>652</v>
      </c>
      <c r="B29" s="534" t="s">
        <v>52</v>
      </c>
      <c r="C29" s="89"/>
    </row>
    <row r="30" spans="1:3" x14ac:dyDescent="0.2">
      <c r="A30" s="91" t="s">
        <v>652</v>
      </c>
      <c r="B30" s="534" t="s">
        <v>895</v>
      </c>
      <c r="C30" s="89" t="s">
        <v>1072</v>
      </c>
    </row>
    <row r="31" spans="1:3" x14ac:dyDescent="0.2">
      <c r="A31" s="91" t="s">
        <v>652</v>
      </c>
      <c r="B31" s="534" t="s">
        <v>53</v>
      </c>
      <c r="C31" s="89" t="s">
        <v>1072</v>
      </c>
    </row>
    <row r="32" spans="1:3" x14ac:dyDescent="0.2">
      <c r="A32" s="91" t="s">
        <v>652</v>
      </c>
      <c r="B32" s="534" t="s">
        <v>891</v>
      </c>
      <c r="C32" s="89" t="s">
        <v>1072</v>
      </c>
    </row>
    <row r="33" spans="1:3" x14ac:dyDescent="0.2">
      <c r="A33" s="91" t="s">
        <v>652</v>
      </c>
      <c r="B33" s="534" t="s">
        <v>54</v>
      </c>
      <c r="C33" s="89" t="s">
        <v>1072</v>
      </c>
    </row>
    <row r="34" spans="1:3" x14ac:dyDescent="0.2">
      <c r="A34" s="91" t="s">
        <v>652</v>
      </c>
      <c r="B34" s="534" t="s">
        <v>55</v>
      </c>
      <c r="C34" s="89" t="s">
        <v>1072</v>
      </c>
    </row>
    <row r="35" spans="1:3" x14ac:dyDescent="0.2">
      <c r="A35" s="91" t="s">
        <v>652</v>
      </c>
      <c r="B35" s="534" t="s">
        <v>56</v>
      </c>
      <c r="C35" s="89" t="s">
        <v>1072</v>
      </c>
    </row>
    <row r="36" spans="1:3" x14ac:dyDescent="0.2">
      <c r="A36" s="91" t="s">
        <v>652</v>
      </c>
      <c r="B36" s="90" t="s">
        <v>234</v>
      </c>
      <c r="C36" s="89"/>
    </row>
    <row r="37" spans="1:3" x14ac:dyDescent="0.2">
      <c r="B37" s="955"/>
      <c r="C37" s="956"/>
    </row>
    <row r="38" spans="1:3" x14ac:dyDescent="0.2"/>
    <row r="39" spans="1:3" ht="15.75" x14ac:dyDescent="0.2">
      <c r="B39" s="288"/>
    </row>
    <row r="40" spans="1:3" x14ac:dyDescent="0.2"/>
  </sheetData>
  <mergeCells count="4">
    <mergeCell ref="A1:C1"/>
    <mergeCell ref="B2:C2"/>
    <mergeCell ref="B21:C21"/>
    <mergeCell ref="B37:C37"/>
  </mergeCells>
  <phoneticPr fontId="0" type="noConversion"/>
  <hyperlinks>
    <hyperlink ref="F1" location="E!A1" display="Integrated / Survey Version"/>
    <hyperlink ref="G1" location="'E CAS'!A1" display="CA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8"/>
  <sheetViews>
    <sheetView windowProtection="1" showRuler="0" zoomScaleNormal="100" workbookViewId="0">
      <selection sqref="A1:F1"/>
    </sheetView>
  </sheetViews>
  <sheetFormatPr defaultColWidth="0" defaultRowHeight="12.75" customHeight="1" zeroHeight="1" x14ac:dyDescent="0.2"/>
  <cols>
    <col min="1" max="1" width="3.85546875" style="355" customWidth="1"/>
    <col min="2" max="2" width="27" style="372" customWidth="1"/>
    <col min="3" max="3" width="4.7109375" style="372" customWidth="1"/>
    <col min="4" max="4" width="10.7109375" style="372" customWidth="1"/>
    <col min="5" max="6" width="16.7109375" style="372" customWidth="1"/>
    <col min="7" max="7" width="9.140625" style="372" customWidth="1"/>
    <col min="8" max="8" width="10.85546875" style="372" customWidth="1"/>
    <col min="9" max="256" width="9.140625" style="372" customWidth="1"/>
    <col min="257" max="257" width="16.5703125" style="372" customWidth="1"/>
    <col min="258" max="258" width="27" style="372" customWidth="1"/>
    <col min="259" max="259" width="4.7109375" style="372" customWidth="1"/>
    <col min="260" max="260" width="10.7109375" style="372" customWidth="1"/>
    <col min="261" max="262" width="16.7109375" style="372" customWidth="1"/>
    <col min="263" max="263" width="9.140625" style="372" customWidth="1"/>
    <col min="264" max="264" width="0.7109375" style="372" customWidth="1"/>
    <col min="265" max="512" width="0" style="372" hidden="1"/>
    <col min="513" max="513" width="3.85546875" style="372" customWidth="1"/>
    <col min="514" max="514" width="27" style="372" customWidth="1"/>
    <col min="515" max="515" width="4.7109375" style="372" customWidth="1"/>
    <col min="516" max="516" width="10.7109375" style="372" customWidth="1"/>
    <col min="517" max="518" width="16.7109375" style="372" customWidth="1"/>
    <col min="519" max="519" width="9.140625" style="372" customWidth="1"/>
    <col min="520" max="520" width="0.7109375" style="372" customWidth="1"/>
    <col min="521" max="768" width="0" style="372" hidden="1"/>
    <col min="769" max="769" width="3.85546875" style="372" customWidth="1"/>
    <col min="770" max="770" width="27" style="372" customWidth="1"/>
    <col min="771" max="771" width="4.7109375" style="372" customWidth="1"/>
    <col min="772" max="772" width="10.7109375" style="372" customWidth="1"/>
    <col min="773" max="774" width="16.7109375" style="372" customWidth="1"/>
    <col min="775" max="775" width="9.140625" style="372" customWidth="1"/>
    <col min="776" max="776" width="0.7109375" style="372" customWidth="1"/>
    <col min="777" max="1024" width="0" style="372" hidden="1"/>
    <col min="1025" max="1025" width="3.85546875" style="372" customWidth="1"/>
    <col min="1026" max="1026" width="27" style="372" customWidth="1"/>
    <col min="1027" max="1027" width="4.7109375" style="372" customWidth="1"/>
    <col min="1028" max="1028" width="10.7109375" style="372" customWidth="1"/>
    <col min="1029" max="1030" width="16.7109375" style="372" customWidth="1"/>
    <col min="1031" max="1031" width="9.140625" style="372" customWidth="1"/>
    <col min="1032" max="1032" width="0.7109375" style="372" customWidth="1"/>
    <col min="1033" max="1280" width="0" style="372" hidden="1"/>
    <col min="1281" max="1281" width="3.85546875" style="372" customWidth="1"/>
    <col min="1282" max="1282" width="27" style="372" customWidth="1"/>
    <col min="1283" max="1283" width="4.7109375" style="372" customWidth="1"/>
    <col min="1284" max="1284" width="10.7109375" style="372" customWidth="1"/>
    <col min="1285" max="1286" width="16.7109375" style="372" customWidth="1"/>
    <col min="1287" max="1287" width="9.140625" style="372" customWidth="1"/>
    <col min="1288" max="1288" width="0.7109375" style="372" customWidth="1"/>
    <col min="1289" max="1536" width="0" style="372" hidden="1"/>
    <col min="1537" max="1537" width="3.85546875" style="372" customWidth="1"/>
    <col min="1538" max="1538" width="27" style="372" customWidth="1"/>
    <col min="1539" max="1539" width="4.7109375" style="372" customWidth="1"/>
    <col min="1540" max="1540" width="10.7109375" style="372" customWidth="1"/>
    <col min="1541" max="1542" width="16.7109375" style="372" customWidth="1"/>
    <col min="1543" max="1543" width="9.140625" style="372" customWidth="1"/>
    <col min="1544" max="1544" width="0.7109375" style="372" customWidth="1"/>
    <col min="1545" max="1792" width="0" style="372" hidden="1"/>
    <col min="1793" max="1793" width="3.85546875" style="372" customWidth="1"/>
    <col min="1794" max="1794" width="27" style="372" customWidth="1"/>
    <col min="1795" max="1795" width="4.7109375" style="372" customWidth="1"/>
    <col min="1796" max="1796" width="10.7109375" style="372" customWidth="1"/>
    <col min="1797" max="1798" width="16.7109375" style="372" customWidth="1"/>
    <col min="1799" max="1799" width="9.140625" style="372" customWidth="1"/>
    <col min="1800" max="1800" width="0.7109375" style="372" customWidth="1"/>
    <col min="1801" max="2048" width="0" style="372" hidden="1"/>
    <col min="2049" max="2049" width="3.85546875" style="372" customWidth="1"/>
    <col min="2050" max="2050" width="27" style="372" customWidth="1"/>
    <col min="2051" max="2051" width="4.7109375" style="372" customWidth="1"/>
    <col min="2052" max="2052" width="10.7109375" style="372" customWidth="1"/>
    <col min="2053" max="2054" width="16.7109375" style="372" customWidth="1"/>
    <col min="2055" max="2055" width="9.140625" style="372" customWidth="1"/>
    <col min="2056" max="2056" width="0.7109375" style="372" customWidth="1"/>
    <col min="2057" max="2304" width="0" style="372" hidden="1"/>
    <col min="2305" max="2305" width="3.85546875" style="372" customWidth="1"/>
    <col min="2306" max="2306" width="27" style="372" customWidth="1"/>
    <col min="2307" max="2307" width="4.7109375" style="372" customWidth="1"/>
    <col min="2308" max="2308" width="10.7109375" style="372" customWidth="1"/>
    <col min="2309" max="2310" width="16.7109375" style="372" customWidth="1"/>
    <col min="2311" max="2311" width="9.140625" style="372" customWidth="1"/>
    <col min="2312" max="2312" width="0.7109375" style="372" customWidth="1"/>
    <col min="2313" max="2560" width="0" style="372" hidden="1"/>
    <col min="2561" max="2561" width="3.85546875" style="372" customWidth="1"/>
    <col min="2562" max="2562" width="27" style="372" customWidth="1"/>
    <col min="2563" max="2563" width="4.7109375" style="372" customWidth="1"/>
    <col min="2564" max="2564" width="10.7109375" style="372" customWidth="1"/>
    <col min="2565" max="2566" width="16.7109375" style="372" customWidth="1"/>
    <col min="2567" max="2567" width="9.140625" style="372" customWidth="1"/>
    <col min="2568" max="2568" width="0.7109375" style="372" customWidth="1"/>
    <col min="2569" max="2816" width="0" style="372" hidden="1"/>
    <col min="2817" max="2817" width="3.85546875" style="372" customWidth="1"/>
    <col min="2818" max="2818" width="27" style="372" customWidth="1"/>
    <col min="2819" max="2819" width="4.7109375" style="372" customWidth="1"/>
    <col min="2820" max="2820" width="10.7109375" style="372" customWidth="1"/>
    <col min="2821" max="2822" width="16.7109375" style="372" customWidth="1"/>
    <col min="2823" max="2823" width="9.140625" style="372" customWidth="1"/>
    <col min="2824" max="2824" width="0.7109375" style="372" customWidth="1"/>
    <col min="2825" max="3072" width="0" style="372" hidden="1"/>
    <col min="3073" max="3073" width="3.85546875" style="372" customWidth="1"/>
    <col min="3074" max="3074" width="27" style="372" customWidth="1"/>
    <col min="3075" max="3075" width="4.7109375" style="372" customWidth="1"/>
    <col min="3076" max="3076" width="10.7109375" style="372" customWidth="1"/>
    <col min="3077" max="3078" width="16.7109375" style="372" customWidth="1"/>
    <col min="3079" max="3079" width="9.140625" style="372" customWidth="1"/>
    <col min="3080" max="3080" width="0.7109375" style="372" customWidth="1"/>
    <col min="3081" max="3328" width="0" style="372" hidden="1"/>
    <col min="3329" max="3329" width="3.85546875" style="372" customWidth="1"/>
    <col min="3330" max="3330" width="27" style="372" customWidth="1"/>
    <col min="3331" max="3331" width="4.7109375" style="372" customWidth="1"/>
    <col min="3332" max="3332" width="10.7109375" style="372" customWidth="1"/>
    <col min="3333" max="3334" width="16.7109375" style="372" customWidth="1"/>
    <col min="3335" max="3335" width="9.140625" style="372" customWidth="1"/>
    <col min="3336" max="3336" width="0.7109375" style="372" customWidth="1"/>
    <col min="3337" max="3584" width="0" style="372" hidden="1"/>
    <col min="3585" max="3585" width="3.85546875" style="372" customWidth="1"/>
    <col min="3586" max="3586" width="27" style="372" customWidth="1"/>
    <col min="3587" max="3587" width="4.7109375" style="372" customWidth="1"/>
    <col min="3588" max="3588" width="10.7109375" style="372" customWidth="1"/>
    <col min="3589" max="3590" width="16.7109375" style="372" customWidth="1"/>
    <col min="3591" max="3591" width="9.140625" style="372" customWidth="1"/>
    <col min="3592" max="3592" width="0.7109375" style="372" customWidth="1"/>
    <col min="3593" max="3840" width="0" style="372" hidden="1"/>
    <col min="3841" max="3841" width="3.85546875" style="372" customWidth="1"/>
    <col min="3842" max="3842" width="27" style="372" customWidth="1"/>
    <col min="3843" max="3843" width="4.7109375" style="372" customWidth="1"/>
    <col min="3844" max="3844" width="10.7109375" style="372" customWidth="1"/>
    <col min="3845" max="3846" width="16.7109375" style="372" customWidth="1"/>
    <col min="3847" max="3847" width="9.140625" style="372" customWidth="1"/>
    <col min="3848" max="3848" width="0.7109375" style="372" customWidth="1"/>
    <col min="3849" max="4096" width="0" style="372" hidden="1"/>
    <col min="4097" max="4097" width="3.85546875" style="372" customWidth="1"/>
    <col min="4098" max="4098" width="27" style="372" customWidth="1"/>
    <col min="4099" max="4099" width="4.7109375" style="372" customWidth="1"/>
    <col min="4100" max="4100" width="10.7109375" style="372" customWidth="1"/>
    <col min="4101" max="4102" width="16.7109375" style="372" customWidth="1"/>
    <col min="4103" max="4103" width="9.140625" style="372" customWidth="1"/>
    <col min="4104" max="4104" width="0.7109375" style="372" customWidth="1"/>
    <col min="4105" max="4352" width="0" style="372" hidden="1"/>
    <col min="4353" max="4353" width="3.85546875" style="372" customWidth="1"/>
    <col min="4354" max="4354" width="27" style="372" customWidth="1"/>
    <col min="4355" max="4355" width="4.7109375" style="372" customWidth="1"/>
    <col min="4356" max="4356" width="10.7109375" style="372" customWidth="1"/>
    <col min="4357" max="4358" width="16.7109375" style="372" customWidth="1"/>
    <col min="4359" max="4359" width="9.140625" style="372" customWidth="1"/>
    <col min="4360" max="4360" width="0.7109375" style="372" customWidth="1"/>
    <col min="4361" max="4608" width="0" style="372" hidden="1"/>
    <col min="4609" max="4609" width="3.85546875" style="372" customWidth="1"/>
    <col min="4610" max="4610" width="27" style="372" customWidth="1"/>
    <col min="4611" max="4611" width="4.7109375" style="372" customWidth="1"/>
    <col min="4612" max="4612" width="10.7109375" style="372" customWidth="1"/>
    <col min="4613" max="4614" width="16.7109375" style="372" customWidth="1"/>
    <col min="4615" max="4615" width="9.140625" style="372" customWidth="1"/>
    <col min="4616" max="4616" width="0.7109375" style="372" customWidth="1"/>
    <col min="4617" max="4864" width="0" style="372" hidden="1"/>
    <col min="4865" max="4865" width="3.85546875" style="372" customWidth="1"/>
    <col min="4866" max="4866" width="27" style="372" customWidth="1"/>
    <col min="4867" max="4867" width="4.7109375" style="372" customWidth="1"/>
    <col min="4868" max="4868" width="10.7109375" style="372" customWidth="1"/>
    <col min="4869" max="4870" width="16.7109375" style="372" customWidth="1"/>
    <col min="4871" max="4871" width="9.140625" style="372" customWidth="1"/>
    <col min="4872" max="4872" width="0.7109375" style="372" customWidth="1"/>
    <col min="4873" max="5120" width="0" style="372" hidden="1"/>
    <col min="5121" max="5121" width="3.85546875" style="372" customWidth="1"/>
    <col min="5122" max="5122" width="27" style="372" customWidth="1"/>
    <col min="5123" max="5123" width="4.7109375" style="372" customWidth="1"/>
    <col min="5124" max="5124" width="10.7109375" style="372" customWidth="1"/>
    <col min="5125" max="5126" width="16.7109375" style="372" customWidth="1"/>
    <col min="5127" max="5127" width="9.140625" style="372" customWidth="1"/>
    <col min="5128" max="5128" width="0.7109375" style="372" customWidth="1"/>
    <col min="5129" max="5376" width="0" style="372" hidden="1"/>
    <col min="5377" max="5377" width="3.85546875" style="372" customWidth="1"/>
    <col min="5378" max="5378" width="27" style="372" customWidth="1"/>
    <col min="5379" max="5379" width="4.7109375" style="372" customWidth="1"/>
    <col min="5380" max="5380" width="10.7109375" style="372" customWidth="1"/>
    <col min="5381" max="5382" width="16.7109375" style="372" customWidth="1"/>
    <col min="5383" max="5383" width="9.140625" style="372" customWidth="1"/>
    <col min="5384" max="5384" width="0.7109375" style="372" customWidth="1"/>
    <col min="5385" max="5632" width="0" style="372" hidden="1"/>
    <col min="5633" max="5633" width="3.85546875" style="372" customWidth="1"/>
    <col min="5634" max="5634" width="27" style="372" customWidth="1"/>
    <col min="5635" max="5635" width="4.7109375" style="372" customWidth="1"/>
    <col min="5636" max="5636" width="10.7109375" style="372" customWidth="1"/>
    <col min="5637" max="5638" width="16.7109375" style="372" customWidth="1"/>
    <col min="5639" max="5639" width="9.140625" style="372" customWidth="1"/>
    <col min="5640" max="5640" width="0.7109375" style="372" customWidth="1"/>
    <col min="5641" max="5888" width="0" style="372" hidden="1"/>
    <col min="5889" max="5889" width="3.85546875" style="372" customWidth="1"/>
    <col min="5890" max="5890" width="27" style="372" customWidth="1"/>
    <col min="5891" max="5891" width="4.7109375" style="372" customWidth="1"/>
    <col min="5892" max="5892" width="10.7109375" style="372" customWidth="1"/>
    <col min="5893" max="5894" width="16.7109375" style="372" customWidth="1"/>
    <col min="5895" max="5895" width="9.140625" style="372" customWidth="1"/>
    <col min="5896" max="5896" width="0.7109375" style="372" customWidth="1"/>
    <col min="5897" max="6144" width="0" style="372" hidden="1"/>
    <col min="6145" max="6145" width="3.85546875" style="372" customWidth="1"/>
    <col min="6146" max="6146" width="27" style="372" customWidth="1"/>
    <col min="6147" max="6147" width="4.7109375" style="372" customWidth="1"/>
    <col min="6148" max="6148" width="10.7109375" style="372" customWidth="1"/>
    <col min="6149" max="6150" width="16.7109375" style="372" customWidth="1"/>
    <col min="6151" max="6151" width="9.140625" style="372" customWidth="1"/>
    <col min="6152" max="6152" width="0.7109375" style="372" customWidth="1"/>
    <col min="6153" max="6400" width="0" style="372" hidden="1"/>
    <col min="6401" max="6401" width="3.85546875" style="372" customWidth="1"/>
    <col min="6402" max="6402" width="27" style="372" customWidth="1"/>
    <col min="6403" max="6403" width="4.7109375" style="372" customWidth="1"/>
    <col min="6404" max="6404" width="10.7109375" style="372" customWidth="1"/>
    <col min="6405" max="6406" width="16.7109375" style="372" customWidth="1"/>
    <col min="6407" max="6407" width="9.140625" style="372" customWidth="1"/>
    <col min="6408" max="6408" width="0.7109375" style="372" customWidth="1"/>
    <col min="6409" max="6656" width="0" style="372" hidden="1"/>
    <col min="6657" max="6657" width="3.85546875" style="372" customWidth="1"/>
    <col min="6658" max="6658" width="27" style="372" customWidth="1"/>
    <col min="6659" max="6659" width="4.7109375" style="372" customWidth="1"/>
    <col min="6660" max="6660" width="10.7109375" style="372" customWidth="1"/>
    <col min="6661" max="6662" width="16.7109375" style="372" customWidth="1"/>
    <col min="6663" max="6663" width="9.140625" style="372" customWidth="1"/>
    <col min="6664" max="6664" width="0.7109375" style="372" customWidth="1"/>
    <col min="6665" max="6912" width="0" style="372" hidden="1"/>
    <col min="6913" max="6913" width="3.85546875" style="372" customWidth="1"/>
    <col min="6914" max="6914" width="27" style="372" customWidth="1"/>
    <col min="6915" max="6915" width="4.7109375" style="372" customWidth="1"/>
    <col min="6916" max="6916" width="10.7109375" style="372" customWidth="1"/>
    <col min="6917" max="6918" width="16.7109375" style="372" customWidth="1"/>
    <col min="6919" max="6919" width="9.140625" style="372" customWidth="1"/>
    <col min="6920" max="6920" width="0.7109375" style="372" customWidth="1"/>
    <col min="6921" max="7168" width="0" style="372" hidden="1"/>
    <col min="7169" max="7169" width="3.85546875" style="372" customWidth="1"/>
    <col min="7170" max="7170" width="27" style="372" customWidth="1"/>
    <col min="7171" max="7171" width="4.7109375" style="372" customWidth="1"/>
    <col min="7172" max="7172" width="10.7109375" style="372" customWidth="1"/>
    <col min="7173" max="7174" width="16.7109375" style="372" customWidth="1"/>
    <col min="7175" max="7175" width="9.140625" style="372" customWidth="1"/>
    <col min="7176" max="7176" width="0.7109375" style="372" customWidth="1"/>
    <col min="7177" max="7424" width="0" style="372" hidden="1"/>
    <col min="7425" max="7425" width="3.85546875" style="372" customWidth="1"/>
    <col min="7426" max="7426" width="27" style="372" customWidth="1"/>
    <col min="7427" max="7427" width="4.7109375" style="372" customWidth="1"/>
    <col min="7428" max="7428" width="10.7109375" style="372" customWidth="1"/>
    <col min="7429" max="7430" width="16.7109375" style="372" customWidth="1"/>
    <col min="7431" max="7431" width="9.140625" style="372" customWidth="1"/>
    <col min="7432" max="7432" width="0.7109375" style="372" customWidth="1"/>
    <col min="7433" max="7680" width="0" style="372" hidden="1"/>
    <col min="7681" max="7681" width="3.85546875" style="372" customWidth="1"/>
    <col min="7682" max="7682" width="27" style="372" customWidth="1"/>
    <col min="7683" max="7683" width="4.7109375" style="372" customWidth="1"/>
    <col min="7684" max="7684" width="10.7109375" style="372" customWidth="1"/>
    <col min="7685" max="7686" width="16.7109375" style="372" customWidth="1"/>
    <col min="7687" max="7687" width="9.140625" style="372" customWidth="1"/>
    <col min="7688" max="7688" width="0.7109375" style="372" customWidth="1"/>
    <col min="7689" max="7936" width="0" style="372" hidden="1"/>
    <col min="7937" max="7937" width="3.85546875" style="372" customWidth="1"/>
    <col min="7938" max="7938" width="27" style="372" customWidth="1"/>
    <col min="7939" max="7939" width="4.7109375" style="372" customWidth="1"/>
    <col min="7940" max="7940" width="10.7109375" style="372" customWidth="1"/>
    <col min="7941" max="7942" width="16.7109375" style="372" customWidth="1"/>
    <col min="7943" max="7943" width="9.140625" style="372" customWidth="1"/>
    <col min="7944" max="7944" width="0.7109375" style="372" customWidth="1"/>
    <col min="7945" max="8192" width="0" style="372" hidden="1"/>
    <col min="8193" max="8193" width="3.85546875" style="372" customWidth="1"/>
    <col min="8194" max="8194" width="27" style="372" customWidth="1"/>
    <col min="8195" max="8195" width="4.7109375" style="372" customWidth="1"/>
    <col min="8196" max="8196" width="10.7109375" style="372" customWidth="1"/>
    <col min="8197" max="8198" width="16.7109375" style="372" customWidth="1"/>
    <col min="8199" max="8199" width="9.140625" style="372" customWidth="1"/>
    <col min="8200" max="8200" width="0.7109375" style="372" customWidth="1"/>
    <col min="8201" max="8448" width="0" style="372" hidden="1"/>
    <col min="8449" max="8449" width="3.85546875" style="372" customWidth="1"/>
    <col min="8450" max="8450" width="27" style="372" customWidth="1"/>
    <col min="8451" max="8451" width="4.7109375" style="372" customWidth="1"/>
    <col min="8452" max="8452" width="10.7109375" style="372" customWidth="1"/>
    <col min="8453" max="8454" width="16.7109375" style="372" customWidth="1"/>
    <col min="8455" max="8455" width="9.140625" style="372" customWidth="1"/>
    <col min="8456" max="8456" width="0.7109375" style="372" customWidth="1"/>
    <col min="8457" max="8704" width="0" style="372" hidden="1"/>
    <col min="8705" max="8705" width="3.85546875" style="372" customWidth="1"/>
    <col min="8706" max="8706" width="27" style="372" customWidth="1"/>
    <col min="8707" max="8707" width="4.7109375" style="372" customWidth="1"/>
    <col min="8708" max="8708" width="10.7109375" style="372" customWidth="1"/>
    <col min="8709" max="8710" width="16.7109375" style="372" customWidth="1"/>
    <col min="8711" max="8711" width="9.140625" style="372" customWidth="1"/>
    <col min="8712" max="8712" width="0.7109375" style="372" customWidth="1"/>
    <col min="8713" max="8960" width="0" style="372" hidden="1"/>
    <col min="8961" max="8961" width="3.85546875" style="372" customWidth="1"/>
    <col min="8962" max="8962" width="27" style="372" customWidth="1"/>
    <col min="8963" max="8963" width="4.7109375" style="372" customWidth="1"/>
    <col min="8964" max="8964" width="10.7109375" style="372" customWidth="1"/>
    <col min="8965" max="8966" width="16.7109375" style="372" customWidth="1"/>
    <col min="8967" max="8967" width="9.140625" style="372" customWidth="1"/>
    <col min="8968" max="8968" width="0.7109375" style="372" customWidth="1"/>
    <col min="8969" max="9216" width="0" style="372" hidden="1"/>
    <col min="9217" max="9217" width="3.85546875" style="372" customWidth="1"/>
    <col min="9218" max="9218" width="27" style="372" customWidth="1"/>
    <col min="9219" max="9219" width="4.7109375" style="372" customWidth="1"/>
    <col min="9220" max="9220" width="10.7109375" style="372" customWidth="1"/>
    <col min="9221" max="9222" width="16.7109375" style="372" customWidth="1"/>
    <col min="9223" max="9223" width="9.140625" style="372" customWidth="1"/>
    <col min="9224" max="9224" width="0.7109375" style="372" customWidth="1"/>
    <col min="9225" max="9472" width="0" style="372" hidden="1"/>
    <col min="9473" max="9473" width="3.85546875" style="372" customWidth="1"/>
    <col min="9474" max="9474" width="27" style="372" customWidth="1"/>
    <col min="9475" max="9475" width="4.7109375" style="372" customWidth="1"/>
    <col min="9476" max="9476" width="10.7109375" style="372" customWidth="1"/>
    <col min="9477" max="9478" width="16.7109375" style="372" customWidth="1"/>
    <col min="9479" max="9479" width="9.140625" style="372" customWidth="1"/>
    <col min="9480" max="9480" width="0.7109375" style="372" customWidth="1"/>
    <col min="9481" max="9728" width="0" style="372" hidden="1"/>
    <col min="9729" max="9729" width="3.85546875" style="372" customWidth="1"/>
    <col min="9730" max="9730" width="27" style="372" customWidth="1"/>
    <col min="9731" max="9731" width="4.7109375" style="372" customWidth="1"/>
    <col min="9732" max="9732" width="10.7109375" style="372" customWidth="1"/>
    <col min="9733" max="9734" width="16.7109375" style="372" customWidth="1"/>
    <col min="9735" max="9735" width="9.140625" style="372" customWidth="1"/>
    <col min="9736" max="9736" width="0.7109375" style="372" customWidth="1"/>
    <col min="9737" max="9984" width="0" style="372" hidden="1"/>
    <col min="9985" max="9985" width="3.85546875" style="372" customWidth="1"/>
    <col min="9986" max="9986" width="27" style="372" customWidth="1"/>
    <col min="9987" max="9987" width="4.7109375" style="372" customWidth="1"/>
    <col min="9988" max="9988" width="10.7109375" style="372" customWidth="1"/>
    <col min="9989" max="9990" width="16.7109375" style="372" customWidth="1"/>
    <col min="9991" max="9991" width="9.140625" style="372" customWidth="1"/>
    <col min="9992" max="9992" width="0.7109375" style="372" customWidth="1"/>
    <col min="9993" max="10240" width="0" style="372" hidden="1"/>
    <col min="10241" max="10241" width="3.85546875" style="372" customWidth="1"/>
    <col min="10242" max="10242" width="27" style="372" customWidth="1"/>
    <col min="10243" max="10243" width="4.7109375" style="372" customWidth="1"/>
    <col min="10244" max="10244" width="10.7109375" style="372" customWidth="1"/>
    <col min="10245" max="10246" width="16.7109375" style="372" customWidth="1"/>
    <col min="10247" max="10247" width="9.140625" style="372" customWidth="1"/>
    <col min="10248" max="10248" width="0.7109375" style="372" customWidth="1"/>
    <col min="10249" max="10496" width="0" style="372" hidden="1"/>
    <col min="10497" max="10497" width="3.85546875" style="372" customWidth="1"/>
    <col min="10498" max="10498" width="27" style="372" customWidth="1"/>
    <col min="10499" max="10499" width="4.7109375" style="372" customWidth="1"/>
    <col min="10500" max="10500" width="10.7109375" style="372" customWidth="1"/>
    <col min="10501" max="10502" width="16.7109375" style="372" customWidth="1"/>
    <col min="10503" max="10503" width="9.140625" style="372" customWidth="1"/>
    <col min="10504" max="10504" width="0.7109375" style="372" customWidth="1"/>
    <col min="10505" max="10752" width="0" style="372" hidden="1"/>
    <col min="10753" max="10753" width="3.85546875" style="372" customWidth="1"/>
    <col min="10754" max="10754" width="27" style="372" customWidth="1"/>
    <col min="10755" max="10755" width="4.7109375" style="372" customWidth="1"/>
    <col min="10756" max="10756" width="10.7109375" style="372" customWidth="1"/>
    <col min="10757" max="10758" width="16.7109375" style="372" customWidth="1"/>
    <col min="10759" max="10759" width="9.140625" style="372" customWidth="1"/>
    <col min="10760" max="10760" width="0.7109375" style="372" customWidth="1"/>
    <col min="10761" max="11008" width="0" style="372" hidden="1"/>
    <col min="11009" max="11009" width="3.85546875" style="372" customWidth="1"/>
    <col min="11010" max="11010" width="27" style="372" customWidth="1"/>
    <col min="11011" max="11011" width="4.7109375" style="372" customWidth="1"/>
    <col min="11012" max="11012" width="10.7109375" style="372" customWidth="1"/>
    <col min="11013" max="11014" width="16.7109375" style="372" customWidth="1"/>
    <col min="11015" max="11015" width="9.140625" style="372" customWidth="1"/>
    <col min="11016" max="11016" width="0.7109375" style="372" customWidth="1"/>
    <col min="11017" max="11264" width="0" style="372" hidden="1"/>
    <col min="11265" max="11265" width="3.85546875" style="372" customWidth="1"/>
    <col min="11266" max="11266" width="27" style="372" customWidth="1"/>
    <col min="11267" max="11267" width="4.7109375" style="372" customWidth="1"/>
    <col min="11268" max="11268" width="10.7109375" style="372" customWidth="1"/>
    <col min="11269" max="11270" width="16.7109375" style="372" customWidth="1"/>
    <col min="11271" max="11271" width="9.140625" style="372" customWidth="1"/>
    <col min="11272" max="11272" width="0.7109375" style="372" customWidth="1"/>
    <col min="11273" max="11520" width="0" style="372" hidden="1"/>
    <col min="11521" max="11521" width="3.85546875" style="372" customWidth="1"/>
    <col min="11522" max="11522" width="27" style="372" customWidth="1"/>
    <col min="11523" max="11523" width="4.7109375" style="372" customWidth="1"/>
    <col min="11524" max="11524" width="10.7109375" style="372" customWidth="1"/>
    <col min="11525" max="11526" width="16.7109375" style="372" customWidth="1"/>
    <col min="11527" max="11527" width="9.140625" style="372" customWidth="1"/>
    <col min="11528" max="11528" width="0.7109375" style="372" customWidth="1"/>
    <col min="11529" max="11776" width="0" style="372" hidden="1"/>
    <col min="11777" max="11777" width="3.85546875" style="372" customWidth="1"/>
    <col min="11778" max="11778" width="27" style="372" customWidth="1"/>
    <col min="11779" max="11779" width="4.7109375" style="372" customWidth="1"/>
    <col min="11780" max="11780" width="10.7109375" style="372" customWidth="1"/>
    <col min="11781" max="11782" width="16.7109375" style="372" customWidth="1"/>
    <col min="11783" max="11783" width="9.140625" style="372" customWidth="1"/>
    <col min="11784" max="11784" width="0.7109375" style="372" customWidth="1"/>
    <col min="11785" max="12032" width="0" style="372" hidden="1"/>
    <col min="12033" max="12033" width="3.85546875" style="372" customWidth="1"/>
    <col min="12034" max="12034" width="27" style="372" customWidth="1"/>
    <col min="12035" max="12035" width="4.7109375" style="372" customWidth="1"/>
    <col min="12036" max="12036" width="10.7109375" style="372" customWidth="1"/>
    <col min="12037" max="12038" width="16.7109375" style="372" customWidth="1"/>
    <col min="12039" max="12039" width="9.140625" style="372" customWidth="1"/>
    <col min="12040" max="12040" width="0.7109375" style="372" customWidth="1"/>
    <col min="12041" max="12288" width="0" style="372" hidden="1"/>
    <col min="12289" max="12289" width="3.85546875" style="372" customWidth="1"/>
    <col min="12290" max="12290" width="27" style="372" customWidth="1"/>
    <col min="12291" max="12291" width="4.7109375" style="372" customWidth="1"/>
    <col min="12292" max="12292" width="10.7109375" style="372" customWidth="1"/>
    <col min="12293" max="12294" width="16.7109375" style="372" customWidth="1"/>
    <col min="12295" max="12295" width="9.140625" style="372" customWidth="1"/>
    <col min="12296" max="12296" width="0.7109375" style="372" customWidth="1"/>
    <col min="12297" max="12544" width="0" style="372" hidden="1"/>
    <col min="12545" max="12545" width="3.85546875" style="372" customWidth="1"/>
    <col min="12546" max="12546" width="27" style="372" customWidth="1"/>
    <col min="12547" max="12547" width="4.7109375" style="372" customWidth="1"/>
    <col min="12548" max="12548" width="10.7109375" style="372" customWidth="1"/>
    <col min="12549" max="12550" width="16.7109375" style="372" customWidth="1"/>
    <col min="12551" max="12551" width="9.140625" style="372" customWidth="1"/>
    <col min="12552" max="12552" width="0.7109375" style="372" customWidth="1"/>
    <col min="12553" max="12800" width="0" style="372" hidden="1"/>
    <col min="12801" max="12801" width="3.85546875" style="372" customWidth="1"/>
    <col min="12802" max="12802" width="27" style="372" customWidth="1"/>
    <col min="12803" max="12803" width="4.7109375" style="372" customWidth="1"/>
    <col min="12804" max="12804" width="10.7109375" style="372" customWidth="1"/>
    <col min="12805" max="12806" width="16.7109375" style="372" customWidth="1"/>
    <col min="12807" max="12807" width="9.140625" style="372" customWidth="1"/>
    <col min="12808" max="12808" width="0.7109375" style="372" customWidth="1"/>
    <col min="12809" max="13056" width="0" style="372" hidden="1"/>
    <col min="13057" max="13057" width="3.85546875" style="372" customWidth="1"/>
    <col min="13058" max="13058" width="27" style="372" customWidth="1"/>
    <col min="13059" max="13059" width="4.7109375" style="372" customWidth="1"/>
    <col min="13060" max="13060" width="10.7109375" style="372" customWidth="1"/>
    <col min="13061" max="13062" width="16.7109375" style="372" customWidth="1"/>
    <col min="13063" max="13063" width="9.140625" style="372" customWidth="1"/>
    <col min="13064" max="13064" width="0.7109375" style="372" customWidth="1"/>
    <col min="13065" max="13312" width="0" style="372" hidden="1"/>
    <col min="13313" max="13313" width="3.85546875" style="372" customWidth="1"/>
    <col min="13314" max="13314" width="27" style="372" customWidth="1"/>
    <col min="13315" max="13315" width="4.7109375" style="372" customWidth="1"/>
    <col min="13316" max="13316" width="10.7109375" style="372" customWidth="1"/>
    <col min="13317" max="13318" width="16.7109375" style="372" customWidth="1"/>
    <col min="13319" max="13319" width="9.140625" style="372" customWidth="1"/>
    <col min="13320" max="13320" width="0.7109375" style="372" customWidth="1"/>
    <col min="13321" max="13568" width="0" style="372" hidden="1"/>
    <col min="13569" max="13569" width="3.85546875" style="372" customWidth="1"/>
    <col min="13570" max="13570" width="27" style="372" customWidth="1"/>
    <col min="13571" max="13571" width="4.7109375" style="372" customWidth="1"/>
    <col min="13572" max="13572" width="10.7109375" style="372" customWidth="1"/>
    <col min="13573" max="13574" width="16.7109375" style="372" customWidth="1"/>
    <col min="13575" max="13575" width="9.140625" style="372" customWidth="1"/>
    <col min="13576" max="13576" width="0.7109375" style="372" customWidth="1"/>
    <col min="13577" max="13824" width="0" style="372" hidden="1"/>
    <col min="13825" max="13825" width="3.85546875" style="372" customWidth="1"/>
    <col min="13826" max="13826" width="27" style="372" customWidth="1"/>
    <col min="13827" max="13827" width="4.7109375" style="372" customWidth="1"/>
    <col min="13828" max="13828" width="10.7109375" style="372" customWidth="1"/>
    <col min="13829" max="13830" width="16.7109375" style="372" customWidth="1"/>
    <col min="13831" max="13831" width="9.140625" style="372" customWidth="1"/>
    <col min="13832" max="13832" width="0.7109375" style="372" customWidth="1"/>
    <col min="13833" max="14080" width="0" style="372" hidden="1"/>
    <col min="14081" max="14081" width="3.85546875" style="372" customWidth="1"/>
    <col min="14082" max="14082" width="27" style="372" customWidth="1"/>
    <col min="14083" max="14083" width="4.7109375" style="372" customWidth="1"/>
    <col min="14084" max="14084" width="10.7109375" style="372" customWidth="1"/>
    <col min="14085" max="14086" width="16.7109375" style="372" customWidth="1"/>
    <col min="14087" max="14087" width="9.140625" style="372" customWidth="1"/>
    <col min="14088" max="14088" width="0.7109375" style="372" customWidth="1"/>
    <col min="14089" max="14336" width="0" style="372" hidden="1"/>
    <col min="14337" max="14337" width="3.85546875" style="372" customWidth="1"/>
    <col min="14338" max="14338" width="27" style="372" customWidth="1"/>
    <col min="14339" max="14339" width="4.7109375" style="372" customWidth="1"/>
    <col min="14340" max="14340" width="10.7109375" style="372" customWidth="1"/>
    <col min="14341" max="14342" width="16.7109375" style="372" customWidth="1"/>
    <col min="14343" max="14343" width="9.140625" style="372" customWidth="1"/>
    <col min="14344" max="14344" width="0.7109375" style="372" customWidth="1"/>
    <col min="14345" max="14592" width="0" style="372" hidden="1"/>
    <col min="14593" max="14593" width="3.85546875" style="372" customWidth="1"/>
    <col min="14594" max="14594" width="27" style="372" customWidth="1"/>
    <col min="14595" max="14595" width="4.7109375" style="372" customWidth="1"/>
    <col min="14596" max="14596" width="10.7109375" style="372" customWidth="1"/>
    <col min="14597" max="14598" width="16.7109375" style="372" customWidth="1"/>
    <col min="14599" max="14599" width="9.140625" style="372" customWidth="1"/>
    <col min="14600" max="14600" width="0.7109375" style="372" customWidth="1"/>
    <col min="14601" max="14848" width="0" style="372" hidden="1"/>
    <col min="14849" max="14849" width="3.85546875" style="372" customWidth="1"/>
    <col min="14850" max="14850" width="27" style="372" customWidth="1"/>
    <col min="14851" max="14851" width="4.7109375" style="372" customWidth="1"/>
    <col min="14852" max="14852" width="10.7109375" style="372" customWidth="1"/>
    <col min="14853" max="14854" width="16.7109375" style="372" customWidth="1"/>
    <col min="14855" max="14855" width="9.140625" style="372" customWidth="1"/>
    <col min="14856" max="14856" width="0.7109375" style="372" customWidth="1"/>
    <col min="14857" max="15104" width="0" style="372" hidden="1"/>
    <col min="15105" max="15105" width="3.85546875" style="372" customWidth="1"/>
    <col min="15106" max="15106" width="27" style="372" customWidth="1"/>
    <col min="15107" max="15107" width="4.7109375" style="372" customWidth="1"/>
    <col min="15108" max="15108" width="10.7109375" style="372" customWidth="1"/>
    <col min="15109" max="15110" width="16.7109375" style="372" customWidth="1"/>
    <col min="15111" max="15111" width="9.140625" style="372" customWidth="1"/>
    <col min="15112" max="15112" width="0.7109375" style="372" customWidth="1"/>
    <col min="15113" max="15360" width="0" style="372" hidden="1"/>
    <col min="15361" max="15361" width="3.85546875" style="372" customWidth="1"/>
    <col min="15362" max="15362" width="27" style="372" customWidth="1"/>
    <col min="15363" max="15363" width="4.7109375" style="372" customWidth="1"/>
    <col min="15364" max="15364" width="10.7109375" style="372" customWidth="1"/>
    <col min="15365" max="15366" width="16.7109375" style="372" customWidth="1"/>
    <col min="15367" max="15367" width="9.140625" style="372" customWidth="1"/>
    <col min="15368" max="15368" width="0.7109375" style="372" customWidth="1"/>
    <col min="15369" max="15616" width="0" style="372" hidden="1"/>
    <col min="15617" max="15617" width="3.85546875" style="372" customWidth="1"/>
    <col min="15618" max="15618" width="27" style="372" customWidth="1"/>
    <col min="15619" max="15619" width="4.7109375" style="372" customWidth="1"/>
    <col min="15620" max="15620" width="10.7109375" style="372" customWidth="1"/>
    <col min="15621" max="15622" width="16.7109375" style="372" customWidth="1"/>
    <col min="15623" max="15623" width="9.140625" style="372" customWidth="1"/>
    <col min="15624" max="15624" width="0.7109375" style="372" customWidth="1"/>
    <col min="15625" max="15872" width="0" style="372" hidden="1"/>
    <col min="15873" max="15873" width="3.85546875" style="372" customWidth="1"/>
    <col min="15874" max="15874" width="27" style="372" customWidth="1"/>
    <col min="15875" max="15875" width="4.7109375" style="372" customWidth="1"/>
    <col min="15876" max="15876" width="10.7109375" style="372" customWidth="1"/>
    <col min="15877" max="15878" width="16.7109375" style="372" customWidth="1"/>
    <col min="15879" max="15879" width="9.140625" style="372" customWidth="1"/>
    <col min="15880" max="15880" width="0.7109375" style="372" customWidth="1"/>
    <col min="15881" max="16128" width="0" style="372" hidden="1"/>
    <col min="16129" max="16129" width="3.85546875" style="372" customWidth="1"/>
    <col min="16130" max="16130" width="27" style="372" customWidth="1"/>
    <col min="16131" max="16131" width="4.7109375" style="372" customWidth="1"/>
    <col min="16132" max="16132" width="10.7109375" style="372" customWidth="1"/>
    <col min="16133" max="16134" width="16.7109375" style="372" customWidth="1"/>
    <col min="16135" max="16135" width="9.140625" style="372" customWidth="1"/>
    <col min="16136" max="16136" width="0.7109375" style="372" customWidth="1"/>
    <col min="16137" max="16384" width="0" style="372" hidden="1"/>
  </cols>
  <sheetData>
    <row r="1" spans="1:15" ht="34.5" thickBot="1" x14ac:dyDescent="0.25">
      <c r="A1" s="945" t="s">
        <v>1020</v>
      </c>
      <c r="B1" s="945"/>
      <c r="C1" s="945"/>
      <c r="D1" s="945"/>
      <c r="E1" s="957"/>
      <c r="F1" s="957"/>
      <c r="G1" s="405" t="s">
        <v>1004</v>
      </c>
      <c r="H1" s="427" t="s">
        <v>1005</v>
      </c>
      <c r="I1" s="414" t="s">
        <v>987</v>
      </c>
      <c r="J1" s="382"/>
      <c r="K1" s="410" t="s">
        <v>990</v>
      </c>
      <c r="L1" s="407" t="s">
        <v>1006</v>
      </c>
    </row>
    <row r="2" spans="1:15" ht="8.25" customHeight="1" x14ac:dyDescent="0.2"/>
    <row r="3" spans="1:15" ht="28.5" customHeight="1" x14ac:dyDescent="0.2">
      <c r="A3" s="428" t="s">
        <v>338</v>
      </c>
      <c r="B3" s="873" t="s">
        <v>1110</v>
      </c>
      <c r="C3" s="874"/>
      <c r="D3" s="874"/>
      <c r="E3" s="875"/>
      <c r="F3" s="875"/>
    </row>
    <row r="4" spans="1:15" ht="37.5" customHeight="1" x14ac:dyDescent="0.2">
      <c r="A4" s="426" t="s">
        <v>338</v>
      </c>
      <c r="B4" s="781"/>
      <c r="C4" s="787"/>
      <c r="D4" s="787"/>
      <c r="E4" s="140" t="s">
        <v>591</v>
      </c>
      <c r="F4" s="135" t="s">
        <v>248</v>
      </c>
      <c r="G4" s="437" t="s">
        <v>1067</v>
      </c>
      <c r="H4" s="437" t="s">
        <v>1067</v>
      </c>
      <c r="I4" s="437" t="s">
        <v>1068</v>
      </c>
      <c r="J4" s="437" t="s">
        <v>1068</v>
      </c>
      <c r="K4" s="462"/>
      <c r="L4" s="462"/>
      <c r="M4" s="437" t="s">
        <v>1112</v>
      </c>
      <c r="N4" s="462"/>
      <c r="O4" s="462"/>
    </row>
    <row r="5" spans="1:15" ht="39.75" customHeight="1" x14ac:dyDescent="0.2">
      <c r="A5" s="426" t="s">
        <v>338</v>
      </c>
      <c r="B5" s="833" t="s">
        <v>451</v>
      </c>
      <c r="C5" s="793"/>
      <c r="D5" s="793"/>
      <c r="E5" s="133">
        <f>G5/I5</f>
        <v>0.2118491921005386</v>
      </c>
      <c r="F5" s="133">
        <f>H5/J5</f>
        <v>0.20140612076095948</v>
      </c>
      <c r="G5" s="437">
        <v>118</v>
      </c>
      <c r="H5" s="437">
        <v>487</v>
      </c>
      <c r="I5" s="437">
        <v>557</v>
      </c>
      <c r="J5" s="437">
        <v>2418</v>
      </c>
      <c r="K5" s="462"/>
      <c r="L5" s="462"/>
      <c r="M5" s="437" t="s">
        <v>1111</v>
      </c>
      <c r="N5" s="462"/>
      <c r="O5" s="462"/>
    </row>
    <row r="6" spans="1:15" x14ac:dyDescent="0.2">
      <c r="A6" s="426" t="s">
        <v>338</v>
      </c>
      <c r="B6" s="772" t="s">
        <v>814</v>
      </c>
      <c r="C6" s="787"/>
      <c r="D6" s="787"/>
      <c r="E6" s="28">
        <v>0</v>
      </c>
      <c r="F6" s="133">
        <v>0</v>
      </c>
      <c r="G6" s="437">
        <v>0</v>
      </c>
      <c r="H6" s="437">
        <v>0</v>
      </c>
      <c r="I6" s="437">
        <v>0</v>
      </c>
      <c r="J6" s="437">
        <v>0</v>
      </c>
      <c r="K6" s="462"/>
      <c r="L6" s="462"/>
      <c r="M6" s="462"/>
      <c r="N6" s="462"/>
      <c r="O6" s="462"/>
    </row>
    <row r="7" spans="1:15" x14ac:dyDescent="0.2">
      <c r="A7" s="426" t="s">
        <v>338</v>
      </c>
      <c r="B7" s="772" t="s">
        <v>815</v>
      </c>
      <c r="C7" s="787"/>
      <c r="D7" s="787"/>
      <c r="E7" s="28">
        <v>0</v>
      </c>
      <c r="F7" s="133">
        <v>0</v>
      </c>
      <c r="G7" s="437">
        <v>0</v>
      </c>
      <c r="H7" s="437">
        <v>0</v>
      </c>
      <c r="I7" s="437">
        <v>0</v>
      </c>
      <c r="J7" s="437">
        <v>0</v>
      </c>
      <c r="K7" s="462"/>
      <c r="L7" s="462"/>
      <c r="M7" s="462"/>
      <c r="N7" s="462"/>
      <c r="O7" s="462"/>
    </row>
    <row r="8" spans="1:15" ht="24.75" customHeight="1" x14ac:dyDescent="0.2">
      <c r="A8" s="426" t="s">
        <v>338</v>
      </c>
      <c r="B8" s="772" t="s">
        <v>816</v>
      </c>
      <c r="C8" s="787"/>
      <c r="D8" s="787"/>
      <c r="E8" s="133">
        <f t="shared" ref="E8:F10" si="0">G8/I8</f>
        <v>0.92280071813285458</v>
      </c>
      <c r="F8" s="133">
        <f t="shared" si="0"/>
        <v>0.68273588792748252</v>
      </c>
      <c r="G8" s="437">
        <v>514</v>
      </c>
      <c r="H8" s="437">
        <v>1657</v>
      </c>
      <c r="I8" s="437">
        <v>557</v>
      </c>
      <c r="J8" s="437">
        <v>2427</v>
      </c>
      <c r="K8" s="462"/>
      <c r="L8" s="462"/>
      <c r="M8" s="462"/>
      <c r="N8" s="462"/>
      <c r="O8" s="462"/>
    </row>
    <row r="9" spans="1:15" x14ac:dyDescent="0.2">
      <c r="A9" s="426" t="s">
        <v>338</v>
      </c>
      <c r="B9" s="772" t="s">
        <v>817</v>
      </c>
      <c r="C9" s="787"/>
      <c r="D9" s="787"/>
      <c r="E9" s="133">
        <f t="shared" si="0"/>
        <v>7.5403949730700179E-2</v>
      </c>
      <c r="F9" s="133">
        <f t="shared" si="0"/>
        <v>0.31850020601565721</v>
      </c>
      <c r="G9" s="437">
        <v>42</v>
      </c>
      <c r="H9" s="437">
        <v>773</v>
      </c>
      <c r="I9" s="437">
        <v>557</v>
      </c>
      <c r="J9" s="437">
        <v>2427</v>
      </c>
      <c r="K9" s="462"/>
      <c r="L9" s="462"/>
      <c r="M9" s="462"/>
      <c r="N9" s="462"/>
      <c r="O9" s="462"/>
    </row>
    <row r="10" spans="1:15" x14ac:dyDescent="0.2">
      <c r="A10" s="426" t="s">
        <v>338</v>
      </c>
      <c r="B10" s="772" t="s">
        <v>818</v>
      </c>
      <c r="C10" s="787"/>
      <c r="D10" s="787"/>
      <c r="E10" s="133">
        <f t="shared" si="0"/>
        <v>1.7953321364452424E-3</v>
      </c>
      <c r="F10" s="133">
        <f t="shared" si="0"/>
        <v>3.0490317264112072E-2</v>
      </c>
      <c r="G10" s="437">
        <v>1</v>
      </c>
      <c r="H10" s="437">
        <v>74</v>
      </c>
      <c r="I10" s="437">
        <v>557</v>
      </c>
      <c r="J10" s="437">
        <v>2427</v>
      </c>
      <c r="K10" s="462"/>
      <c r="L10" s="462"/>
      <c r="M10" s="462"/>
      <c r="N10" s="462"/>
      <c r="O10" s="462"/>
    </row>
    <row r="11" spans="1:15" x14ac:dyDescent="0.2">
      <c r="A11" s="426" t="s">
        <v>338</v>
      </c>
      <c r="B11" s="772" t="s">
        <v>819</v>
      </c>
      <c r="C11" s="787"/>
      <c r="D11" s="787"/>
      <c r="E11" s="134">
        <v>18</v>
      </c>
      <c r="F11" s="134">
        <v>20</v>
      </c>
    </row>
    <row r="12" spans="1:15" x14ac:dyDescent="0.2">
      <c r="A12" s="426" t="s">
        <v>338</v>
      </c>
      <c r="B12" s="772" t="s">
        <v>820</v>
      </c>
      <c r="C12" s="787"/>
      <c r="D12" s="787"/>
      <c r="E12" s="134">
        <v>18</v>
      </c>
      <c r="F12" s="134">
        <v>20</v>
      </c>
    </row>
    <row r="13" spans="1:15" ht="9.75" customHeight="1" x14ac:dyDescent="0.2">
      <c r="A13" s="429"/>
    </row>
    <row r="14" spans="1:15" x14ac:dyDescent="0.2">
      <c r="A14" s="426" t="s">
        <v>337</v>
      </c>
      <c r="B14" s="871" t="s">
        <v>592</v>
      </c>
      <c r="C14" s="731"/>
      <c r="D14" s="731"/>
      <c r="E14" s="872"/>
      <c r="F14" s="872"/>
    </row>
    <row r="15" spans="1:15" x14ac:dyDescent="0.2">
      <c r="A15" s="426" t="s">
        <v>337</v>
      </c>
      <c r="B15" s="303" t="s">
        <v>587</v>
      </c>
      <c r="C15" s="487" t="s">
        <v>1030</v>
      </c>
      <c r="D15" s="333"/>
      <c r="E15" s="363"/>
      <c r="F15" s="363"/>
    </row>
    <row r="16" spans="1:15" x14ac:dyDescent="0.2">
      <c r="A16" s="426" t="s">
        <v>337</v>
      </c>
      <c r="B16" s="483" t="s">
        <v>821</v>
      </c>
      <c r="C16" s="487" t="s">
        <v>1030</v>
      </c>
    </row>
    <row r="17" spans="1:3" x14ac:dyDescent="0.2">
      <c r="A17" s="426" t="s">
        <v>337</v>
      </c>
      <c r="B17" s="483" t="s">
        <v>822</v>
      </c>
      <c r="C17" s="487" t="s">
        <v>1030</v>
      </c>
    </row>
    <row r="18" spans="1:3" x14ac:dyDescent="0.2">
      <c r="A18" s="426" t="s">
        <v>337</v>
      </c>
      <c r="B18" s="483" t="s">
        <v>309</v>
      </c>
      <c r="C18" s="487" t="s">
        <v>1030</v>
      </c>
    </row>
    <row r="19" spans="1:3" x14ac:dyDescent="0.2">
      <c r="A19" s="426" t="s">
        <v>337</v>
      </c>
      <c r="B19" s="483" t="s">
        <v>310</v>
      </c>
      <c r="C19" s="487" t="s">
        <v>1030</v>
      </c>
    </row>
    <row r="20" spans="1:3" ht="25.5" x14ac:dyDescent="0.2">
      <c r="A20" s="426" t="s">
        <v>337</v>
      </c>
      <c r="B20" s="278" t="s">
        <v>588</v>
      </c>
      <c r="C20" s="487" t="s">
        <v>1030</v>
      </c>
    </row>
    <row r="21" spans="1:3" x14ac:dyDescent="0.2">
      <c r="A21" s="426" t="s">
        <v>337</v>
      </c>
      <c r="B21" s="483" t="s">
        <v>311</v>
      </c>
      <c r="C21" s="487" t="s">
        <v>1030</v>
      </c>
    </row>
    <row r="22" spans="1:3" x14ac:dyDescent="0.2">
      <c r="A22" s="426" t="s">
        <v>337</v>
      </c>
      <c r="B22" s="483" t="s">
        <v>312</v>
      </c>
      <c r="C22" s="487" t="s">
        <v>1030</v>
      </c>
    </row>
    <row r="23" spans="1:3" x14ac:dyDescent="0.2">
      <c r="A23" s="426" t="s">
        <v>337</v>
      </c>
      <c r="B23" s="483" t="s">
        <v>313</v>
      </c>
      <c r="C23" s="96"/>
    </row>
    <row r="24" spans="1:3" x14ac:dyDescent="0.2">
      <c r="A24" s="426" t="s">
        <v>337</v>
      </c>
      <c r="B24" s="484" t="s">
        <v>589</v>
      </c>
      <c r="C24" s="96"/>
    </row>
    <row r="25" spans="1:3" x14ac:dyDescent="0.2">
      <c r="A25" s="426" t="s">
        <v>337</v>
      </c>
      <c r="B25" s="483" t="s">
        <v>314</v>
      </c>
      <c r="C25" s="487" t="s">
        <v>1030</v>
      </c>
    </row>
    <row r="26" spans="1:3" x14ac:dyDescent="0.2">
      <c r="A26" s="426" t="s">
        <v>337</v>
      </c>
      <c r="B26" s="483" t="s">
        <v>315</v>
      </c>
      <c r="C26" s="487" t="s">
        <v>1030</v>
      </c>
    </row>
    <row r="27" spans="1:3" x14ac:dyDescent="0.2">
      <c r="A27" s="426" t="s">
        <v>337</v>
      </c>
      <c r="B27" s="483" t="s">
        <v>316</v>
      </c>
      <c r="C27" s="96"/>
    </row>
    <row r="28" spans="1:3" x14ac:dyDescent="0.2">
      <c r="A28" s="426" t="s">
        <v>337</v>
      </c>
      <c r="B28" s="483" t="s">
        <v>317</v>
      </c>
      <c r="C28" s="96"/>
    </row>
    <row r="29" spans="1:3" x14ac:dyDescent="0.2">
      <c r="A29" s="426" t="s">
        <v>337</v>
      </c>
      <c r="B29" s="483" t="s">
        <v>318</v>
      </c>
      <c r="C29" s="487" t="s">
        <v>1030</v>
      </c>
    </row>
    <row r="30" spans="1:3" x14ac:dyDescent="0.2">
      <c r="A30" s="426" t="s">
        <v>337</v>
      </c>
      <c r="B30" s="483" t="s">
        <v>319</v>
      </c>
      <c r="C30" s="487" t="s">
        <v>1030</v>
      </c>
    </row>
    <row r="31" spans="1:3" x14ac:dyDescent="0.2">
      <c r="A31" s="426" t="s">
        <v>337</v>
      </c>
      <c r="B31" s="483" t="s">
        <v>320</v>
      </c>
      <c r="C31" s="487" t="s">
        <v>1030</v>
      </c>
    </row>
    <row r="32" spans="1:3" x14ac:dyDescent="0.2">
      <c r="A32" s="426" t="s">
        <v>337</v>
      </c>
      <c r="B32" s="483" t="s">
        <v>321</v>
      </c>
      <c r="C32" s="487" t="s">
        <v>1030</v>
      </c>
    </row>
    <row r="33" spans="1:8" x14ac:dyDescent="0.2">
      <c r="A33" s="426" t="s">
        <v>337</v>
      </c>
      <c r="B33" s="483" t="s">
        <v>322</v>
      </c>
      <c r="C33" s="487" t="s">
        <v>1030</v>
      </c>
    </row>
    <row r="34" spans="1:8" x14ac:dyDescent="0.2">
      <c r="A34" s="426" t="s">
        <v>337</v>
      </c>
      <c r="B34" s="483" t="s">
        <v>323</v>
      </c>
      <c r="C34" s="487"/>
    </row>
    <row r="35" spans="1:8" x14ac:dyDescent="0.2">
      <c r="A35" s="426" t="s">
        <v>337</v>
      </c>
      <c r="B35" s="483" t="s">
        <v>324</v>
      </c>
      <c r="C35" s="487"/>
    </row>
    <row r="36" spans="1:8" ht="9" customHeight="1" x14ac:dyDescent="0.2"/>
    <row r="37" spans="1:8" x14ac:dyDescent="0.2">
      <c r="A37" s="376" t="s">
        <v>336</v>
      </c>
      <c r="B37" s="879" t="s">
        <v>737</v>
      </c>
      <c r="C37" s="862"/>
      <c r="D37" s="862"/>
      <c r="E37" s="880"/>
      <c r="F37" s="881"/>
      <c r="G37" s="213"/>
    </row>
    <row r="38" spans="1:8" s="136" customFormat="1" ht="25.5" x14ac:dyDescent="0.2">
      <c r="A38" s="376" t="s">
        <v>336</v>
      </c>
      <c r="B38" s="137"/>
      <c r="C38" s="882" t="s">
        <v>596</v>
      </c>
      <c r="D38" s="882"/>
      <c r="E38" s="138" t="s">
        <v>598</v>
      </c>
      <c r="F38" s="883" t="s">
        <v>597</v>
      </c>
      <c r="G38" s="884"/>
      <c r="H38" s="139"/>
    </row>
    <row r="39" spans="1:8" x14ac:dyDescent="0.2">
      <c r="A39" s="376" t="s">
        <v>336</v>
      </c>
      <c r="B39" s="84" t="s">
        <v>593</v>
      </c>
      <c r="C39" s="876"/>
      <c r="D39" s="877"/>
      <c r="E39" s="487" t="s">
        <v>1072</v>
      </c>
      <c r="F39" s="734" t="s">
        <v>1073</v>
      </c>
      <c r="G39" s="736"/>
      <c r="H39" s="352"/>
    </row>
    <row r="40" spans="1:8" x14ac:dyDescent="0.2">
      <c r="A40" s="376" t="s">
        <v>336</v>
      </c>
      <c r="B40" s="84" t="s">
        <v>594</v>
      </c>
      <c r="C40" s="876"/>
      <c r="D40" s="877"/>
      <c r="E40" s="487"/>
      <c r="F40" s="734"/>
      <c r="G40" s="736"/>
      <c r="H40" s="352"/>
    </row>
    <row r="41" spans="1:8" x14ac:dyDescent="0.2">
      <c r="A41" s="376" t="s">
        <v>336</v>
      </c>
      <c r="B41" s="84" t="s">
        <v>595</v>
      </c>
      <c r="C41" s="876"/>
      <c r="D41" s="877"/>
      <c r="E41" s="487" t="s">
        <v>1072</v>
      </c>
      <c r="F41" s="734" t="s">
        <v>1075</v>
      </c>
      <c r="G41" s="736"/>
      <c r="H41" s="352"/>
    </row>
    <row r="42" spans="1:8" ht="9" customHeight="1" x14ac:dyDescent="0.2"/>
    <row r="43" spans="1:8" ht="26.25" customHeight="1" x14ac:dyDescent="0.2">
      <c r="A43" s="376" t="s">
        <v>335</v>
      </c>
      <c r="B43" s="871" t="s">
        <v>547</v>
      </c>
      <c r="C43" s="731"/>
      <c r="D43" s="731"/>
      <c r="E43" s="731"/>
      <c r="F43" s="731"/>
    </row>
    <row r="44" spans="1:8" x14ac:dyDescent="0.2">
      <c r="A44" s="376" t="s">
        <v>335</v>
      </c>
      <c r="B44" s="335" t="s">
        <v>325</v>
      </c>
      <c r="C44" s="96"/>
      <c r="E44" s="511" t="s">
        <v>1144</v>
      </c>
    </row>
    <row r="45" spans="1:8" x14ac:dyDescent="0.2">
      <c r="A45" s="376" t="s">
        <v>335</v>
      </c>
      <c r="B45" s="335" t="s">
        <v>326</v>
      </c>
      <c r="C45" s="96"/>
      <c r="E45" s="511" t="s">
        <v>1145</v>
      </c>
    </row>
    <row r="46" spans="1:8" x14ac:dyDescent="0.2">
      <c r="A46" s="376" t="s">
        <v>335</v>
      </c>
      <c r="B46" s="335" t="s">
        <v>327</v>
      </c>
      <c r="C46" s="96"/>
    </row>
    <row r="47" spans="1:8" ht="25.5" x14ac:dyDescent="0.2">
      <c r="A47" s="376" t="s">
        <v>335</v>
      </c>
      <c r="B47" s="335" t="s">
        <v>328</v>
      </c>
      <c r="C47" s="96"/>
    </row>
    <row r="48" spans="1:8" x14ac:dyDescent="0.2">
      <c r="A48" s="376" t="s">
        <v>335</v>
      </c>
      <c r="B48" s="335" t="s">
        <v>329</v>
      </c>
      <c r="C48" s="487" t="s">
        <v>1030</v>
      </c>
    </row>
    <row r="49" spans="1:4" ht="27.75" customHeight="1" x14ac:dyDescent="0.2">
      <c r="A49" s="376" t="s">
        <v>335</v>
      </c>
      <c r="B49" s="335" t="s">
        <v>330</v>
      </c>
      <c r="C49" s="487" t="s">
        <v>1030</v>
      </c>
    </row>
    <row r="50" spans="1:4" ht="24.75" customHeight="1" x14ac:dyDescent="0.2">
      <c r="A50" s="376" t="s">
        <v>335</v>
      </c>
      <c r="B50" s="335" t="s">
        <v>331</v>
      </c>
      <c r="C50" s="96"/>
    </row>
    <row r="51" spans="1:4" x14ac:dyDescent="0.2">
      <c r="A51" s="376" t="s">
        <v>335</v>
      </c>
      <c r="B51" s="335" t="s">
        <v>332</v>
      </c>
      <c r="C51" s="96"/>
    </row>
    <row r="52" spans="1:4" x14ac:dyDescent="0.2">
      <c r="A52" s="376" t="s">
        <v>335</v>
      </c>
      <c r="B52" s="335" t="s">
        <v>333</v>
      </c>
      <c r="C52" s="487" t="s">
        <v>1030</v>
      </c>
    </row>
    <row r="53" spans="1:4" x14ac:dyDescent="0.2">
      <c r="A53" s="376" t="s">
        <v>335</v>
      </c>
      <c r="B53" s="358" t="s">
        <v>157</v>
      </c>
      <c r="C53" s="96"/>
    </row>
    <row r="54" spans="1:4" x14ac:dyDescent="0.2">
      <c r="A54" s="376" t="s">
        <v>335</v>
      </c>
      <c r="B54" s="309" t="s">
        <v>158</v>
      </c>
      <c r="C54" s="96"/>
    </row>
    <row r="55" spans="1:4" ht="15.75" customHeight="1" x14ac:dyDescent="0.2">
      <c r="A55" s="376" t="s">
        <v>335</v>
      </c>
      <c r="B55" s="365" t="s">
        <v>334</v>
      </c>
      <c r="C55" s="96"/>
      <c r="D55" s="30"/>
    </row>
    <row r="56" spans="1:4" ht="13.5" customHeight="1" x14ac:dyDescent="0.2">
      <c r="A56" s="376"/>
      <c r="B56" s="323"/>
      <c r="C56" s="324"/>
      <c r="D56" s="30"/>
    </row>
    <row r="57" spans="1:4" ht="3.75" customHeight="1" x14ac:dyDescent="0.2">
      <c r="A57" s="376"/>
      <c r="B57" s="878"/>
      <c r="C57" s="878"/>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8"/>
  <sheetViews>
    <sheetView windowProtection="1" showRuler="0" zoomScaleNormal="100" workbookViewId="0">
      <selection sqref="A1:F1"/>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946" t="s">
        <v>1049</v>
      </c>
      <c r="B1" s="946"/>
      <c r="C1" s="946"/>
      <c r="D1" s="946"/>
      <c r="E1" s="958"/>
      <c r="F1" s="958"/>
      <c r="G1" s="405" t="s">
        <v>1004</v>
      </c>
      <c r="H1" s="406" t="s">
        <v>1005</v>
      </c>
      <c r="I1" s="414" t="s">
        <v>987</v>
      </c>
      <c r="J1" s="409" t="s">
        <v>989</v>
      </c>
      <c r="K1" s="372"/>
      <c r="L1" s="407" t="s">
        <v>1006</v>
      </c>
    </row>
    <row r="2" spans="1:12" ht="8.25" customHeight="1" x14ac:dyDescent="0.2"/>
    <row r="3" spans="1:12" ht="28.5" customHeight="1" x14ac:dyDescent="0.2">
      <c r="A3" s="328" t="s">
        <v>338</v>
      </c>
      <c r="B3" s="873" t="s">
        <v>1110</v>
      </c>
      <c r="C3" s="874"/>
      <c r="D3" s="874"/>
      <c r="E3" s="875"/>
      <c r="F3" s="875"/>
    </row>
    <row r="4" spans="1:12" ht="37.5" customHeight="1" x14ac:dyDescent="0.2">
      <c r="A4" s="2" t="s">
        <v>338</v>
      </c>
      <c r="B4" s="781"/>
      <c r="C4" s="787"/>
      <c r="D4" s="787"/>
      <c r="E4" s="140" t="s">
        <v>591</v>
      </c>
      <c r="F4" s="135" t="s">
        <v>248</v>
      </c>
      <c r="G4" s="437" t="s">
        <v>1067</v>
      </c>
      <c r="H4" s="437" t="s">
        <v>1067</v>
      </c>
      <c r="I4" s="437" t="s">
        <v>1068</v>
      </c>
      <c r="J4" s="437" t="s">
        <v>1068</v>
      </c>
    </row>
    <row r="5" spans="1:12" ht="39.75" customHeight="1" x14ac:dyDescent="0.2">
      <c r="A5" s="2" t="s">
        <v>338</v>
      </c>
      <c r="B5" s="833" t="s">
        <v>451</v>
      </c>
      <c r="C5" s="793"/>
      <c r="D5" s="793"/>
      <c r="E5" s="133" t="e">
        <f>G5/I5</f>
        <v>#DIV/0!</v>
      </c>
      <c r="F5" s="133" t="e">
        <f>H5/J5</f>
        <v>#DIV/0!</v>
      </c>
      <c r="G5" s="437"/>
      <c r="H5" s="437"/>
      <c r="I5" s="437"/>
      <c r="J5" s="437"/>
    </row>
    <row r="6" spans="1:12" x14ac:dyDescent="0.2">
      <c r="A6" s="2" t="s">
        <v>338</v>
      </c>
      <c r="B6" s="772" t="s">
        <v>814</v>
      </c>
      <c r="C6" s="787"/>
      <c r="D6" s="787"/>
      <c r="E6" s="28">
        <v>0</v>
      </c>
      <c r="F6" s="133">
        <v>0</v>
      </c>
      <c r="G6" s="437"/>
      <c r="H6" s="437"/>
      <c r="I6" s="437"/>
      <c r="J6" s="437"/>
    </row>
    <row r="7" spans="1:12" x14ac:dyDescent="0.2">
      <c r="A7" s="2" t="s">
        <v>338</v>
      </c>
      <c r="B7" s="772" t="s">
        <v>815</v>
      </c>
      <c r="C7" s="787"/>
      <c r="D7" s="787"/>
      <c r="E7" s="28">
        <v>0</v>
      </c>
      <c r="F7" s="133">
        <v>0</v>
      </c>
      <c r="G7" s="437"/>
      <c r="H7" s="437"/>
      <c r="I7" s="437"/>
      <c r="J7" s="437"/>
    </row>
    <row r="8" spans="1:12" ht="24.75" customHeight="1" x14ac:dyDescent="0.2">
      <c r="A8" s="2" t="s">
        <v>338</v>
      </c>
      <c r="B8" s="772" t="s">
        <v>816</v>
      </c>
      <c r="C8" s="787"/>
      <c r="D8" s="787"/>
      <c r="E8" s="28">
        <v>0</v>
      </c>
      <c r="F8" s="133">
        <v>0</v>
      </c>
      <c r="G8" s="437"/>
      <c r="H8" s="437"/>
      <c r="I8" s="437"/>
      <c r="J8" s="437"/>
    </row>
    <row r="9" spans="1:12" x14ac:dyDescent="0.2">
      <c r="A9" s="2" t="s">
        <v>338</v>
      </c>
      <c r="B9" s="772" t="s">
        <v>817</v>
      </c>
      <c r="C9" s="787"/>
      <c r="D9" s="787"/>
      <c r="E9" s="28">
        <v>1</v>
      </c>
      <c r="F9" s="133">
        <v>1</v>
      </c>
      <c r="G9" s="437"/>
      <c r="H9" s="437"/>
      <c r="I9" s="437"/>
      <c r="J9" s="437"/>
    </row>
    <row r="10" spans="1:12" x14ac:dyDescent="0.2">
      <c r="A10" s="2" t="s">
        <v>338</v>
      </c>
      <c r="B10" s="772" t="s">
        <v>818</v>
      </c>
      <c r="C10" s="787"/>
      <c r="D10" s="787"/>
      <c r="E10" s="133" t="e">
        <f>G10/I10</f>
        <v>#DIV/0!</v>
      </c>
      <c r="F10" s="133" t="e">
        <f>H10/J10</f>
        <v>#DIV/0!</v>
      </c>
      <c r="G10" s="437"/>
      <c r="H10" s="437"/>
      <c r="I10" s="437"/>
      <c r="J10" s="437"/>
    </row>
    <row r="11" spans="1:12" x14ac:dyDescent="0.2">
      <c r="A11" s="2" t="s">
        <v>338</v>
      </c>
      <c r="B11" s="772" t="s">
        <v>819</v>
      </c>
      <c r="C11" s="787"/>
      <c r="D11" s="787"/>
      <c r="E11" s="488" t="s">
        <v>1069</v>
      </c>
      <c r="F11" s="134"/>
      <c r="G11" s="437"/>
      <c r="H11" s="437"/>
      <c r="I11" s="437"/>
      <c r="J11" s="437"/>
    </row>
    <row r="12" spans="1:12" x14ac:dyDescent="0.2">
      <c r="A12" s="2" t="s">
        <v>338</v>
      </c>
      <c r="B12" s="772" t="s">
        <v>820</v>
      </c>
      <c r="C12" s="787"/>
      <c r="D12" s="787"/>
      <c r="E12" s="134"/>
      <c r="F12" s="134"/>
      <c r="G12" s="437"/>
      <c r="H12" s="437"/>
      <c r="I12" s="437"/>
      <c r="J12" s="437"/>
    </row>
    <row r="13" spans="1:12" ht="9.75" customHeight="1" x14ac:dyDescent="0.2"/>
    <row r="14" spans="1:12" x14ac:dyDescent="0.2">
      <c r="A14" s="2" t="s">
        <v>337</v>
      </c>
      <c r="B14" s="871" t="s">
        <v>592</v>
      </c>
      <c r="C14" s="731"/>
      <c r="D14" s="731"/>
      <c r="E14" s="872"/>
      <c r="F14" s="872"/>
    </row>
    <row r="15" spans="1:12" x14ac:dyDescent="0.2">
      <c r="A15" s="2" t="s">
        <v>337</v>
      </c>
      <c r="B15" s="303" t="s">
        <v>587</v>
      </c>
      <c r="C15" s="96"/>
      <c r="D15" s="6"/>
      <c r="E15" s="168"/>
      <c r="F15" s="168"/>
    </row>
    <row r="16" spans="1:12" x14ac:dyDescent="0.2">
      <c r="A16" s="2" t="s">
        <v>337</v>
      </c>
      <c r="B16" s="7" t="s">
        <v>821</v>
      </c>
      <c r="C16" s="96"/>
    </row>
    <row r="17" spans="1:3" x14ac:dyDescent="0.2">
      <c r="A17" s="2" t="s">
        <v>337</v>
      </c>
      <c r="B17" s="7" t="s">
        <v>822</v>
      </c>
      <c r="C17" s="96"/>
    </row>
    <row r="18" spans="1:3" x14ac:dyDescent="0.2">
      <c r="A18" s="2" t="s">
        <v>337</v>
      </c>
      <c r="B18" s="7" t="s">
        <v>309</v>
      </c>
      <c r="C18" s="96"/>
    </row>
    <row r="19" spans="1:3" x14ac:dyDescent="0.2">
      <c r="A19" s="2" t="s">
        <v>337</v>
      </c>
      <c r="B19" s="7" t="s">
        <v>310</v>
      </c>
      <c r="C19" s="96"/>
    </row>
    <row r="20" spans="1:3" ht="25.5" x14ac:dyDescent="0.2">
      <c r="A20" s="2" t="s">
        <v>337</v>
      </c>
      <c r="B20" s="278" t="s">
        <v>588</v>
      </c>
      <c r="C20" s="96"/>
    </row>
    <row r="21" spans="1:3" x14ac:dyDescent="0.2">
      <c r="A21" s="2" t="s">
        <v>337</v>
      </c>
      <c r="B21" s="7" t="s">
        <v>311</v>
      </c>
      <c r="C21" s="96"/>
    </row>
    <row r="22" spans="1:3" x14ac:dyDescent="0.2">
      <c r="A22" s="2" t="s">
        <v>337</v>
      </c>
      <c r="B22" s="7" t="s">
        <v>312</v>
      </c>
      <c r="C22" s="96"/>
    </row>
    <row r="23" spans="1:3" x14ac:dyDescent="0.2">
      <c r="A23" s="2" t="s">
        <v>337</v>
      </c>
      <c r="B23" s="7" t="s">
        <v>313</v>
      </c>
      <c r="C23" s="96"/>
    </row>
    <row r="24" spans="1:3" x14ac:dyDescent="0.2">
      <c r="A24" s="2" t="s">
        <v>337</v>
      </c>
      <c r="B24" s="268" t="s">
        <v>589</v>
      </c>
      <c r="C24" s="96"/>
    </row>
    <row r="25" spans="1:3" x14ac:dyDescent="0.2">
      <c r="A25" s="2" t="s">
        <v>337</v>
      </c>
      <c r="B25" s="7" t="s">
        <v>314</v>
      </c>
      <c r="C25" s="96"/>
    </row>
    <row r="26" spans="1:3" x14ac:dyDescent="0.2">
      <c r="A26" s="2" t="s">
        <v>337</v>
      </c>
      <c r="B26" s="7" t="s">
        <v>315</v>
      </c>
      <c r="C26" s="96"/>
    </row>
    <row r="27" spans="1:3" x14ac:dyDescent="0.2">
      <c r="A27" s="2" t="s">
        <v>337</v>
      </c>
      <c r="B27" s="7" t="s">
        <v>316</v>
      </c>
      <c r="C27" s="96"/>
    </row>
    <row r="28" spans="1:3" x14ac:dyDescent="0.2">
      <c r="A28" s="2" t="s">
        <v>337</v>
      </c>
      <c r="B28" s="7" t="s">
        <v>317</v>
      </c>
      <c r="C28" s="96"/>
    </row>
    <row r="29" spans="1:3" x14ac:dyDescent="0.2">
      <c r="A29" s="2" t="s">
        <v>337</v>
      </c>
      <c r="B29" s="7" t="s">
        <v>318</v>
      </c>
      <c r="C29" s="96"/>
    </row>
    <row r="30" spans="1:3" x14ac:dyDescent="0.2">
      <c r="A30" s="2" t="s">
        <v>337</v>
      </c>
      <c r="B30" s="7" t="s">
        <v>319</v>
      </c>
      <c r="C30" s="96"/>
    </row>
    <row r="31" spans="1:3" x14ac:dyDescent="0.2">
      <c r="A31" s="2" t="s">
        <v>337</v>
      </c>
      <c r="B31" s="7" t="s">
        <v>320</v>
      </c>
      <c r="C31" s="96"/>
    </row>
    <row r="32" spans="1:3" x14ac:dyDescent="0.2">
      <c r="A32" s="2" t="s">
        <v>337</v>
      </c>
      <c r="B32" s="7" t="s">
        <v>321</v>
      </c>
      <c r="C32" s="96"/>
    </row>
    <row r="33" spans="1:8" x14ac:dyDescent="0.2">
      <c r="A33" s="2" t="s">
        <v>337</v>
      </c>
      <c r="B33" s="7" t="s">
        <v>322</v>
      </c>
      <c r="C33" s="96"/>
    </row>
    <row r="34" spans="1:8" x14ac:dyDescent="0.2">
      <c r="A34" s="2" t="s">
        <v>337</v>
      </c>
      <c r="B34" s="7" t="s">
        <v>323</v>
      </c>
      <c r="C34" s="96"/>
    </row>
    <row r="35" spans="1:8" x14ac:dyDescent="0.2">
      <c r="A35" s="2" t="s">
        <v>337</v>
      </c>
      <c r="B35" s="7" t="s">
        <v>324</v>
      </c>
      <c r="C35" s="96"/>
    </row>
    <row r="36" spans="1:8" ht="9" customHeight="1" x14ac:dyDescent="0.2"/>
    <row r="37" spans="1:8" x14ac:dyDescent="0.2">
      <c r="A37" s="2" t="s">
        <v>336</v>
      </c>
      <c r="B37" s="879" t="s">
        <v>737</v>
      </c>
      <c r="C37" s="862"/>
      <c r="D37" s="862"/>
      <c r="E37" s="880"/>
      <c r="F37" s="881"/>
      <c r="G37" s="213"/>
    </row>
    <row r="38" spans="1:8" s="136" customFormat="1" ht="25.5" x14ac:dyDescent="0.2">
      <c r="A38" s="2" t="s">
        <v>336</v>
      </c>
      <c r="B38" s="137"/>
      <c r="C38" s="882" t="s">
        <v>596</v>
      </c>
      <c r="D38" s="882"/>
      <c r="E38" s="138" t="s">
        <v>598</v>
      </c>
      <c r="F38" s="883" t="s">
        <v>597</v>
      </c>
      <c r="G38" s="884"/>
      <c r="H38" s="139"/>
    </row>
    <row r="39" spans="1:8" x14ac:dyDescent="0.2">
      <c r="A39" s="2" t="s">
        <v>336</v>
      </c>
      <c r="B39" s="84" t="s">
        <v>593</v>
      </c>
      <c r="C39" s="876"/>
      <c r="D39" s="877"/>
      <c r="E39" s="226"/>
      <c r="F39" s="755"/>
      <c r="G39" s="784"/>
      <c r="H39" s="52"/>
    </row>
    <row r="40" spans="1:8" x14ac:dyDescent="0.2">
      <c r="A40" s="2" t="s">
        <v>336</v>
      </c>
      <c r="B40" s="84" t="s">
        <v>594</v>
      </c>
      <c r="C40" s="876"/>
      <c r="D40" s="877"/>
      <c r="E40" s="226"/>
      <c r="F40" s="755"/>
      <c r="G40" s="784"/>
      <c r="H40" s="52"/>
    </row>
    <row r="41" spans="1:8" x14ac:dyDescent="0.2">
      <c r="A41" s="2" t="s">
        <v>336</v>
      </c>
      <c r="B41" s="84" t="s">
        <v>595</v>
      </c>
      <c r="C41" s="876"/>
      <c r="D41" s="877"/>
      <c r="E41" s="226"/>
      <c r="F41" s="755"/>
      <c r="G41" s="784"/>
      <c r="H41" s="52"/>
    </row>
    <row r="42" spans="1:8" ht="9" customHeight="1" x14ac:dyDescent="0.2"/>
    <row r="43" spans="1:8" ht="26.25" customHeight="1" x14ac:dyDescent="0.2">
      <c r="A43" s="2" t="s">
        <v>335</v>
      </c>
      <c r="B43" s="871" t="s">
        <v>547</v>
      </c>
      <c r="C43" s="731"/>
      <c r="D43" s="731"/>
      <c r="E43" s="731"/>
      <c r="F43" s="731"/>
    </row>
    <row r="44" spans="1:8" x14ac:dyDescent="0.2">
      <c r="A44" s="2" t="s">
        <v>335</v>
      </c>
      <c r="B44" s="7" t="s">
        <v>325</v>
      </c>
      <c r="C44" s="96"/>
    </row>
    <row r="45" spans="1:8" x14ac:dyDescent="0.2">
      <c r="A45" s="2" t="s">
        <v>335</v>
      </c>
      <c r="B45" s="7" t="s">
        <v>326</v>
      </c>
      <c r="C45" s="96"/>
    </row>
    <row r="46" spans="1:8" x14ac:dyDescent="0.2">
      <c r="A46" s="2" t="s">
        <v>335</v>
      </c>
      <c r="B46" s="7" t="s">
        <v>327</v>
      </c>
      <c r="C46" s="96"/>
    </row>
    <row r="47" spans="1:8" ht="25.5" x14ac:dyDescent="0.2">
      <c r="A47" s="2" t="s">
        <v>335</v>
      </c>
      <c r="B47" s="7" t="s">
        <v>328</v>
      </c>
      <c r="C47" s="96"/>
    </row>
    <row r="48" spans="1:8" x14ac:dyDescent="0.2">
      <c r="A48" s="2" t="s">
        <v>335</v>
      </c>
      <c r="B48" s="7" t="s">
        <v>329</v>
      </c>
      <c r="C48" s="96"/>
    </row>
    <row r="49" spans="1:4" ht="27.75" customHeight="1" x14ac:dyDescent="0.2">
      <c r="A49" s="2" t="s">
        <v>335</v>
      </c>
      <c r="B49" s="7" t="s">
        <v>330</v>
      </c>
      <c r="C49" s="96"/>
    </row>
    <row r="50" spans="1:4" ht="24.75" customHeight="1" x14ac:dyDescent="0.2">
      <c r="A50" s="2" t="s">
        <v>335</v>
      </c>
      <c r="B50" s="7" t="s">
        <v>331</v>
      </c>
      <c r="C50" s="96"/>
    </row>
    <row r="51" spans="1:4" x14ac:dyDescent="0.2">
      <c r="A51" s="2" t="s">
        <v>335</v>
      </c>
      <c r="B51" s="7" t="s">
        <v>332</v>
      </c>
      <c r="C51" s="96"/>
    </row>
    <row r="52" spans="1:4" x14ac:dyDescent="0.2">
      <c r="A52" s="2" t="s">
        <v>335</v>
      </c>
      <c r="B52" s="7" t="s">
        <v>333</v>
      </c>
      <c r="C52" s="96"/>
    </row>
    <row r="53" spans="1:4" x14ac:dyDescent="0.2">
      <c r="A53" s="2" t="s">
        <v>335</v>
      </c>
      <c r="B53" s="268" t="s">
        <v>157</v>
      </c>
      <c r="C53" s="96"/>
    </row>
    <row r="54" spans="1:4" x14ac:dyDescent="0.2">
      <c r="A54" s="2" t="s">
        <v>335</v>
      </c>
      <c r="B54" s="309" t="s">
        <v>158</v>
      </c>
      <c r="C54" s="96"/>
    </row>
    <row r="55" spans="1:4" ht="15.75" customHeight="1" x14ac:dyDescent="0.2">
      <c r="A55" s="2" t="s">
        <v>335</v>
      </c>
      <c r="B55" s="141" t="s">
        <v>334</v>
      </c>
      <c r="C55" s="96"/>
      <c r="D55" s="30"/>
    </row>
    <row r="56" spans="1:4" ht="13.5" customHeight="1" x14ac:dyDescent="0.2">
      <c r="A56" s="2"/>
      <c r="B56" s="323"/>
      <c r="C56" s="324"/>
      <c r="D56" s="30"/>
    </row>
    <row r="57" spans="1:4" ht="3.75" customHeight="1" x14ac:dyDescent="0.2">
      <c r="A57" s="2"/>
      <c r="B57" s="878"/>
      <c r="C57" s="878"/>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hyperlinks>
    <hyperlink ref="I1" location="F!A1" display="Integrated / Survey Version"/>
    <hyperlink ref="J1" location="'F CAS'!A1" display="CA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7"/>
  <sheetViews>
    <sheetView windowProtection="1" showRuler="0" zoomScaleNormal="100" workbookViewId="0">
      <selection sqref="A1:E1"/>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945" t="s">
        <v>1019</v>
      </c>
      <c r="B1" s="945"/>
      <c r="C1" s="945"/>
      <c r="D1" s="945"/>
      <c r="E1" s="945"/>
      <c r="F1" s="405" t="s">
        <v>1004</v>
      </c>
      <c r="G1" s="406" t="s">
        <v>1005</v>
      </c>
      <c r="H1" s="414" t="s">
        <v>987</v>
      </c>
      <c r="I1" s="372"/>
      <c r="J1" s="407" t="s">
        <v>1006</v>
      </c>
    </row>
    <row r="2" spans="1:10" ht="18" x14ac:dyDescent="0.2">
      <c r="A2" s="310"/>
      <c r="B2" s="310"/>
      <c r="C2" s="310"/>
      <c r="D2" s="310"/>
      <c r="E2" s="310"/>
    </row>
    <row r="3" spans="1:10" s="256" customFormat="1" x14ac:dyDescent="0.2">
      <c r="A3" s="240" t="s">
        <v>720</v>
      </c>
      <c r="B3" s="317" t="s">
        <v>149</v>
      </c>
      <c r="C3" s="317"/>
      <c r="D3" s="317"/>
      <c r="E3" s="317"/>
    </row>
    <row r="4" spans="1:10" x14ac:dyDescent="0.2"/>
    <row r="5" spans="1:10" ht="27.75" customHeight="1" x14ac:dyDescent="0.2">
      <c r="B5" s="871" t="s">
        <v>1108</v>
      </c>
      <c r="C5" s="871"/>
      <c r="D5" s="871"/>
      <c r="E5" s="871"/>
    </row>
    <row r="6" spans="1:10" s="213" customFormat="1" x14ac:dyDescent="0.2">
      <c r="A6" s="201"/>
      <c r="B6" s="72"/>
      <c r="C6" s="72"/>
      <c r="D6" s="72"/>
      <c r="E6" s="72"/>
    </row>
    <row r="7" spans="1:10" s="213" customFormat="1" ht="38.25" customHeight="1" x14ac:dyDescent="0.2">
      <c r="A7" s="489"/>
      <c r="B7" s="888" t="s">
        <v>1109</v>
      </c>
      <c r="C7" s="836"/>
      <c r="D7" s="836"/>
      <c r="E7" s="836"/>
    </row>
    <row r="8" spans="1:10" s="213" customFormat="1" x14ac:dyDescent="0.2">
      <c r="A8" s="201"/>
      <c r="B8" s="490"/>
      <c r="C8" s="72"/>
      <c r="D8" s="99"/>
      <c r="E8" s="218"/>
    </row>
    <row r="9" spans="1:10" x14ac:dyDescent="0.2">
      <c r="A9" s="2"/>
      <c r="B9" s="2"/>
      <c r="C9" s="2"/>
      <c r="D9" s="2"/>
      <c r="E9" s="2"/>
    </row>
    <row r="10" spans="1:10" s="437" customFormat="1" ht="117" customHeight="1" x14ac:dyDescent="0.2">
      <c r="A10" s="240" t="s">
        <v>561</v>
      </c>
      <c r="B10" s="871" t="s">
        <v>973</v>
      </c>
      <c r="C10" s="770"/>
      <c r="D10" s="770"/>
      <c r="E10" s="770"/>
    </row>
    <row r="11" spans="1:10" s="437" customFormat="1" x14ac:dyDescent="0.2">
      <c r="A11" s="708"/>
      <c r="B11" s="511"/>
      <c r="C11" s="269"/>
      <c r="D11" s="708"/>
      <c r="E11" s="708"/>
    </row>
    <row r="12" spans="1:10" s="437" customFormat="1" x14ac:dyDescent="0.2">
      <c r="A12" s="708" t="s">
        <v>561</v>
      </c>
      <c r="B12" s="714"/>
      <c r="C12" s="492" t="s">
        <v>548</v>
      </c>
      <c r="D12" s="492" t="s">
        <v>248</v>
      </c>
      <c r="E12" s="511"/>
    </row>
    <row r="13" spans="1:10" s="437" customFormat="1" ht="25.5" x14ac:dyDescent="0.2">
      <c r="A13" s="708" t="s">
        <v>561</v>
      </c>
      <c r="B13" s="707" t="s">
        <v>459</v>
      </c>
      <c r="C13" s="715">
        <v>36060</v>
      </c>
      <c r="D13" s="715">
        <v>36060</v>
      </c>
      <c r="E13" s="511"/>
    </row>
    <row r="14" spans="1:10" s="437" customFormat="1" ht="38.25" x14ac:dyDescent="0.2">
      <c r="A14" s="708" t="s">
        <v>561</v>
      </c>
      <c r="B14" s="707" t="s">
        <v>460</v>
      </c>
      <c r="C14" s="715"/>
      <c r="D14" s="715"/>
      <c r="E14" s="511"/>
    </row>
    <row r="15" spans="1:10" s="437" customFormat="1" ht="25.5" x14ac:dyDescent="0.2">
      <c r="A15" s="708" t="s">
        <v>561</v>
      </c>
      <c r="B15" s="707" t="s">
        <v>461</v>
      </c>
      <c r="C15" s="715"/>
      <c r="D15" s="715"/>
      <c r="E15" s="511"/>
    </row>
    <row r="16" spans="1:10" s="437" customFormat="1" ht="25.5" x14ac:dyDescent="0.2">
      <c r="A16" s="708" t="s">
        <v>561</v>
      </c>
      <c r="B16" s="707" t="s">
        <v>462</v>
      </c>
      <c r="C16" s="715"/>
      <c r="D16" s="715"/>
      <c r="E16" s="511"/>
    </row>
    <row r="17" spans="1:5" s="437" customFormat="1" ht="25.5" x14ac:dyDescent="0.2">
      <c r="A17" s="708" t="s">
        <v>561</v>
      </c>
      <c r="B17" s="707" t="s">
        <v>463</v>
      </c>
      <c r="C17" s="715"/>
      <c r="D17" s="715"/>
      <c r="E17" s="511"/>
    </row>
    <row r="18" spans="1:5" s="437" customFormat="1" x14ac:dyDescent="0.2">
      <c r="A18" s="708"/>
      <c r="B18" s="716"/>
      <c r="C18" s="717"/>
      <c r="D18" s="718"/>
      <c r="E18" s="511"/>
    </row>
    <row r="19" spans="1:5" s="437" customFormat="1" x14ac:dyDescent="0.2">
      <c r="A19" s="708" t="s">
        <v>561</v>
      </c>
      <c r="B19" s="707" t="s">
        <v>277</v>
      </c>
      <c r="C19" s="715">
        <v>150</v>
      </c>
      <c r="D19" s="715">
        <v>150</v>
      </c>
      <c r="E19" s="511"/>
    </row>
    <row r="20" spans="1:5" s="437" customFormat="1" x14ac:dyDescent="0.2">
      <c r="A20" s="708"/>
      <c r="B20" s="716"/>
      <c r="C20" s="717"/>
      <c r="D20" s="718"/>
      <c r="E20" s="511"/>
    </row>
    <row r="21" spans="1:5" s="437" customFormat="1" ht="25.5" x14ac:dyDescent="0.2">
      <c r="A21" s="708" t="s">
        <v>561</v>
      </c>
      <c r="B21" s="707" t="s">
        <v>278</v>
      </c>
      <c r="C21" s="715">
        <f>SUM(C22:C23)</f>
        <v>10340</v>
      </c>
      <c r="D21" s="715"/>
      <c r="E21" s="511"/>
    </row>
    <row r="22" spans="1:5" s="437" customFormat="1" ht="25.5" x14ac:dyDescent="0.2">
      <c r="A22" s="708" t="s">
        <v>561</v>
      </c>
      <c r="B22" s="707" t="s">
        <v>279</v>
      </c>
      <c r="C22" s="715">
        <v>5830</v>
      </c>
      <c r="D22" s="715"/>
      <c r="E22" s="511"/>
    </row>
    <row r="23" spans="1:5" s="437" customFormat="1" ht="25.5" x14ac:dyDescent="0.2">
      <c r="A23" s="708" t="s">
        <v>561</v>
      </c>
      <c r="B23" s="707" t="s">
        <v>280</v>
      </c>
      <c r="C23" s="715">
        <v>4510</v>
      </c>
      <c r="D23" s="715"/>
      <c r="E23" s="511"/>
    </row>
    <row r="24" spans="1:5" s="437" customFormat="1" x14ac:dyDescent="0.2">
      <c r="A24" s="709"/>
      <c r="B24" s="511"/>
      <c r="C24" s="511"/>
      <c r="D24" s="511"/>
      <c r="E24" s="511"/>
    </row>
    <row r="25" spans="1:5" s="437" customFormat="1" ht="38.25" customHeight="1" x14ac:dyDescent="0.2">
      <c r="A25" s="708" t="s">
        <v>561</v>
      </c>
      <c r="B25" s="734" t="s">
        <v>281</v>
      </c>
      <c r="C25" s="736"/>
      <c r="D25" s="719">
        <v>46550</v>
      </c>
      <c r="E25" s="511"/>
    </row>
    <row r="26" spans="1:5" s="437" customFormat="1" x14ac:dyDescent="0.2">
      <c r="A26" s="708"/>
      <c r="B26" s="232"/>
      <c r="C26" s="232"/>
      <c r="D26" s="720"/>
      <c r="E26" s="511"/>
    </row>
    <row r="27" spans="1:5" s="437" customFormat="1" x14ac:dyDescent="0.2">
      <c r="A27" s="708" t="s">
        <v>561</v>
      </c>
      <c r="B27" s="953" t="s">
        <v>282</v>
      </c>
      <c r="C27" s="966"/>
      <c r="D27" s="966"/>
      <c r="E27" s="967"/>
    </row>
    <row r="28" spans="1:5" s="437" customFormat="1" x14ac:dyDescent="0.2">
      <c r="A28" s="708"/>
      <c r="B28" s="968"/>
      <c r="C28" s="959"/>
      <c r="D28" s="959"/>
      <c r="E28" s="969"/>
    </row>
    <row r="29" spans="1:5" s="437" customFormat="1" x14ac:dyDescent="0.2">
      <c r="A29" s="709"/>
      <c r="B29" s="511"/>
      <c r="C29" s="511"/>
      <c r="D29" s="511"/>
      <c r="E29" s="511"/>
    </row>
    <row r="30" spans="1:5" s="437" customFormat="1" x14ac:dyDescent="0.2">
      <c r="A30" s="708" t="s">
        <v>283</v>
      </c>
      <c r="B30" s="961"/>
      <c r="C30" s="962"/>
      <c r="D30" s="446" t="s">
        <v>550</v>
      </c>
      <c r="E30" s="446" t="s">
        <v>551</v>
      </c>
    </row>
    <row r="31" spans="1:5" s="437" customFormat="1" ht="25.5" customHeight="1" x14ac:dyDescent="0.2">
      <c r="A31" s="708" t="s">
        <v>283</v>
      </c>
      <c r="B31" s="960" t="s">
        <v>549</v>
      </c>
      <c r="C31" s="960"/>
      <c r="D31" s="488">
        <v>12</v>
      </c>
      <c r="E31" s="488">
        <v>18</v>
      </c>
    </row>
    <row r="32" spans="1:5" s="437" customFormat="1" x14ac:dyDescent="0.2">
      <c r="A32" s="709"/>
      <c r="B32" s="511"/>
      <c r="C32" s="511"/>
      <c r="D32" s="511"/>
      <c r="E32" s="511"/>
    </row>
    <row r="33" spans="1:5" s="437" customFormat="1" x14ac:dyDescent="0.2">
      <c r="A33" s="708" t="s">
        <v>284</v>
      </c>
      <c r="B33" s="961"/>
      <c r="C33" s="962"/>
      <c r="D33" s="446" t="s">
        <v>490</v>
      </c>
      <c r="E33" s="446" t="s">
        <v>491</v>
      </c>
    </row>
    <row r="34" spans="1:5" s="437" customFormat="1" ht="27.75" customHeight="1" x14ac:dyDescent="0.2">
      <c r="A34" s="708" t="s">
        <v>284</v>
      </c>
      <c r="B34" s="960" t="s">
        <v>287</v>
      </c>
      <c r="C34" s="960"/>
      <c r="D34" s="487"/>
      <c r="E34" s="487" t="s">
        <v>1030</v>
      </c>
    </row>
    <row r="35" spans="1:5" s="437" customFormat="1" x14ac:dyDescent="0.2">
      <c r="A35" s="709"/>
      <c r="B35" s="511"/>
      <c r="C35" s="511"/>
      <c r="D35" s="511"/>
      <c r="E35" s="511"/>
    </row>
    <row r="36" spans="1:5" s="437" customFormat="1" x14ac:dyDescent="0.2">
      <c r="A36" s="708" t="s">
        <v>285</v>
      </c>
      <c r="B36" s="511"/>
      <c r="C36" s="511"/>
      <c r="D36" s="446" t="s">
        <v>490</v>
      </c>
      <c r="E36" s="446" t="s">
        <v>491</v>
      </c>
    </row>
    <row r="37" spans="1:5" s="437" customFormat="1" ht="28.5" customHeight="1" x14ac:dyDescent="0.2">
      <c r="A37" s="708" t="s">
        <v>285</v>
      </c>
      <c r="B37" s="963" t="s">
        <v>150</v>
      </c>
      <c r="C37" s="964"/>
      <c r="D37" s="487"/>
      <c r="E37" s="487" t="s">
        <v>1030</v>
      </c>
    </row>
    <row r="38" spans="1:5" s="437" customFormat="1" ht="28.5" customHeight="1" x14ac:dyDescent="0.2">
      <c r="A38" s="708" t="s">
        <v>285</v>
      </c>
      <c r="B38" s="963"/>
      <c r="C38" s="964"/>
      <c r="D38" s="721" t="s">
        <v>152</v>
      </c>
      <c r="E38" s="721"/>
    </row>
    <row r="39" spans="1:5" s="437" customFormat="1" ht="28.5" customHeight="1" x14ac:dyDescent="0.2">
      <c r="A39" s="708" t="s">
        <v>285</v>
      </c>
      <c r="B39" s="963" t="s">
        <v>151</v>
      </c>
      <c r="C39" s="964"/>
      <c r="D39" s="722"/>
      <c r="E39" s="721"/>
    </row>
    <row r="40" spans="1:5" s="437" customFormat="1" x14ac:dyDescent="0.2">
      <c r="A40" s="709"/>
      <c r="B40" s="965"/>
      <c r="C40" s="965"/>
      <c r="D40" s="965"/>
      <c r="E40" s="965"/>
    </row>
    <row r="41" spans="1:5" s="437" customFormat="1" ht="19.5" customHeight="1" x14ac:dyDescent="0.2">
      <c r="A41" s="708" t="s">
        <v>286</v>
      </c>
      <c r="B41" s="959" t="s">
        <v>552</v>
      </c>
      <c r="C41" s="959"/>
      <c r="D41" s="959"/>
      <c r="E41" s="959"/>
    </row>
    <row r="42" spans="1:5" s="437" customFormat="1" ht="25.5" x14ac:dyDescent="0.2">
      <c r="A42" s="708" t="s">
        <v>286</v>
      </c>
      <c r="B42" s="714"/>
      <c r="C42" s="608" t="s">
        <v>553</v>
      </c>
      <c r="D42" s="608" t="s">
        <v>554</v>
      </c>
      <c r="E42" s="608" t="s">
        <v>555</v>
      </c>
    </row>
    <row r="43" spans="1:5" s="437" customFormat="1" x14ac:dyDescent="0.2">
      <c r="A43" s="708" t="s">
        <v>286</v>
      </c>
      <c r="B43" s="481" t="s">
        <v>556</v>
      </c>
      <c r="C43" s="719">
        <v>1214</v>
      </c>
      <c r="D43" s="719">
        <v>1214</v>
      </c>
      <c r="E43" s="719">
        <v>1214</v>
      </c>
    </row>
    <row r="44" spans="1:5" s="437" customFormat="1" x14ac:dyDescent="0.2">
      <c r="A44" s="708" t="s">
        <v>286</v>
      </c>
      <c r="B44" s="481" t="s">
        <v>557</v>
      </c>
      <c r="C44" s="723"/>
      <c r="D44" s="723"/>
      <c r="E44" s="719">
        <v>2800</v>
      </c>
    </row>
    <row r="45" spans="1:5" s="437" customFormat="1" x14ac:dyDescent="0.2">
      <c r="A45" s="708" t="s">
        <v>286</v>
      </c>
      <c r="B45" s="481" t="s">
        <v>558</v>
      </c>
      <c r="C45" s="723"/>
      <c r="D45" s="719">
        <v>3810</v>
      </c>
      <c r="E45" s="719">
        <v>3810</v>
      </c>
    </row>
    <row r="46" spans="1:5" s="437" customFormat="1" ht="51" x14ac:dyDescent="0.2">
      <c r="A46" s="708" t="s">
        <v>286</v>
      </c>
      <c r="B46" s="705" t="s">
        <v>590</v>
      </c>
      <c r="C46" s="723"/>
      <c r="D46" s="723"/>
      <c r="E46" s="719"/>
    </row>
    <row r="47" spans="1:5" s="437" customFormat="1" x14ac:dyDescent="0.2">
      <c r="A47" s="708" t="s">
        <v>286</v>
      </c>
      <c r="B47" s="481" t="s">
        <v>559</v>
      </c>
      <c r="C47" s="719">
        <v>500</v>
      </c>
      <c r="D47" s="719">
        <v>1146</v>
      </c>
      <c r="E47" s="719">
        <v>1142</v>
      </c>
    </row>
    <row r="48" spans="1:5" s="437" customFormat="1" x14ac:dyDescent="0.2">
      <c r="A48" s="708" t="s">
        <v>286</v>
      </c>
      <c r="B48" s="481" t="s">
        <v>560</v>
      </c>
      <c r="C48" s="719">
        <v>2086</v>
      </c>
      <c r="D48" s="719">
        <v>3030</v>
      </c>
      <c r="E48" s="719">
        <v>3794</v>
      </c>
    </row>
    <row r="49" spans="1:5" s="437" customFormat="1" x14ac:dyDescent="0.2">
      <c r="A49" s="709"/>
      <c r="B49" s="511"/>
      <c r="C49" s="511"/>
      <c r="D49" s="511"/>
      <c r="E49" s="511"/>
    </row>
    <row r="50" spans="1:5" s="437" customFormat="1" x14ac:dyDescent="0.2">
      <c r="A50" s="709"/>
      <c r="B50" s="511"/>
      <c r="C50" s="511"/>
      <c r="D50" s="511"/>
      <c r="E50" s="511"/>
    </row>
    <row r="51" spans="1:5" s="437" customFormat="1" x14ac:dyDescent="0.2">
      <c r="A51" s="708" t="s">
        <v>393</v>
      </c>
      <c r="B51" s="873" t="s">
        <v>659</v>
      </c>
      <c r="C51" s="873"/>
      <c r="D51" s="511"/>
      <c r="E51" s="511"/>
    </row>
    <row r="52" spans="1:5" s="437" customFormat="1" ht="25.5" x14ac:dyDescent="0.2">
      <c r="A52" s="708" t="s">
        <v>393</v>
      </c>
      <c r="B52" s="707" t="s">
        <v>824</v>
      </c>
      <c r="C52" s="153">
        <v>1510</v>
      </c>
      <c r="D52" s="511"/>
      <c r="E52" s="511"/>
    </row>
    <row r="53" spans="1:5" s="437" customFormat="1" ht="25.5" x14ac:dyDescent="0.2">
      <c r="A53" s="708" t="s">
        <v>393</v>
      </c>
      <c r="B53" s="707" t="s">
        <v>827</v>
      </c>
      <c r="C53" s="153"/>
      <c r="D53" s="511"/>
      <c r="E53" s="511"/>
    </row>
    <row r="54" spans="1:5" s="437" customFormat="1" ht="25.5" x14ac:dyDescent="0.2">
      <c r="A54" s="708" t="s">
        <v>393</v>
      </c>
      <c r="B54" s="707" t="s">
        <v>461</v>
      </c>
      <c r="C54" s="153"/>
      <c r="D54" s="511"/>
      <c r="E54" s="511"/>
    </row>
    <row r="55" spans="1:5" s="437" customFormat="1" ht="25.5" x14ac:dyDescent="0.2">
      <c r="A55" s="708" t="s">
        <v>393</v>
      </c>
      <c r="B55" s="707" t="s">
        <v>826</v>
      </c>
      <c r="C55" s="153"/>
      <c r="D55" s="511"/>
      <c r="E55" s="511"/>
    </row>
    <row r="56" spans="1:5" s="437" customFormat="1" ht="25.5" x14ac:dyDescent="0.2">
      <c r="A56" s="708" t="s">
        <v>393</v>
      </c>
      <c r="B56" s="707" t="s">
        <v>825</v>
      </c>
      <c r="C56" s="153"/>
      <c r="D56" s="511"/>
      <c r="E56" s="511"/>
    </row>
    <row r="57" spans="1:5"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H1" location="G!A1" display="Integrated / Survey Version"/>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8"/>
  <sheetViews>
    <sheetView windowProtection="1" showRuler="0" zoomScaleNormal="100" workbookViewId="0">
      <selection sqref="A1:F1"/>
    </sheetView>
  </sheetViews>
  <sheetFormatPr defaultColWidth="9.140625"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11" ht="34.5" thickBot="1" x14ac:dyDescent="0.25">
      <c r="A1" s="945" t="s">
        <v>1018</v>
      </c>
      <c r="B1" s="945"/>
      <c r="C1" s="945"/>
      <c r="D1" s="945"/>
      <c r="E1" s="945"/>
      <c r="F1" s="945"/>
      <c r="G1" s="405" t="s">
        <v>1004</v>
      </c>
      <c r="H1" s="406" t="s">
        <v>1005</v>
      </c>
      <c r="I1" s="414" t="s">
        <v>987</v>
      </c>
      <c r="J1" s="372"/>
      <c r="K1" s="407" t="s">
        <v>1006</v>
      </c>
    </row>
    <row r="2" spans="1:11" x14ac:dyDescent="0.2">
      <c r="A2" s="650"/>
      <c r="B2" s="659"/>
      <c r="C2" s="659"/>
      <c r="D2" s="659"/>
      <c r="E2" s="659"/>
      <c r="F2" s="659"/>
    </row>
    <row r="3" spans="1:11" ht="15.75" x14ac:dyDescent="0.2">
      <c r="A3" s="650"/>
      <c r="B3" s="857" t="s">
        <v>394</v>
      </c>
      <c r="C3" s="835"/>
      <c r="D3" s="835"/>
      <c r="E3" s="659"/>
      <c r="F3" s="659"/>
    </row>
    <row r="4" spans="1:11" ht="116.25" customHeight="1" x14ac:dyDescent="0.2">
      <c r="A4" s="328"/>
      <c r="B4" s="824" t="s">
        <v>1095</v>
      </c>
      <c r="C4" s="731"/>
      <c r="D4" s="731"/>
      <c r="E4" s="731"/>
      <c r="F4" s="731"/>
    </row>
    <row r="5" spans="1:11" x14ac:dyDescent="0.2">
      <c r="A5" s="328"/>
      <c r="B5" s="649"/>
      <c r="C5" s="647"/>
      <c r="D5" s="647"/>
      <c r="E5" s="647"/>
      <c r="F5" s="647"/>
    </row>
    <row r="6" spans="1:11" ht="25.5" x14ac:dyDescent="0.2">
      <c r="A6" s="328" t="s">
        <v>351</v>
      </c>
      <c r="B6" s="901"/>
      <c r="C6" s="902"/>
      <c r="D6" s="902"/>
      <c r="E6" s="608" t="s">
        <v>1097</v>
      </c>
      <c r="F6" s="138" t="s">
        <v>1096</v>
      </c>
    </row>
    <row r="7" spans="1:11" ht="27" customHeight="1" x14ac:dyDescent="0.2">
      <c r="A7" s="660" t="s">
        <v>351</v>
      </c>
      <c r="B7" s="724" t="s">
        <v>211</v>
      </c>
      <c r="C7" s="772"/>
      <c r="D7" s="772"/>
      <c r="E7" s="167" t="s">
        <v>1030</v>
      </c>
      <c r="F7" s="167"/>
    </row>
    <row r="8" spans="1:11" x14ac:dyDescent="0.2">
      <c r="A8" s="660"/>
      <c r="B8" s="219"/>
      <c r="C8" s="652"/>
      <c r="D8" s="652"/>
      <c r="E8" s="220"/>
      <c r="F8" s="220"/>
    </row>
    <row r="9" spans="1:11" ht="12.75" customHeight="1" x14ac:dyDescent="0.2">
      <c r="A9" s="660" t="s">
        <v>353</v>
      </c>
      <c r="B9" s="770" t="s">
        <v>194</v>
      </c>
      <c r="C9" s="770"/>
      <c r="D9" s="770"/>
      <c r="E9" s="770"/>
      <c r="F9" s="770"/>
    </row>
    <row r="10" spans="1:11" x14ac:dyDescent="0.2">
      <c r="A10" s="660" t="s">
        <v>353</v>
      </c>
      <c r="B10" s="894" t="s">
        <v>195</v>
      </c>
      <c r="C10" s="894"/>
      <c r="D10" s="96" t="s">
        <v>1030</v>
      </c>
      <c r="E10" s="659"/>
      <c r="F10" s="659"/>
    </row>
    <row r="11" spans="1:11" x14ac:dyDescent="0.2">
      <c r="A11" s="660" t="s">
        <v>353</v>
      </c>
      <c r="B11" s="837" t="s">
        <v>196</v>
      </c>
      <c r="C11" s="837"/>
      <c r="D11" s="96"/>
      <c r="E11" s="659"/>
      <c r="F11" s="659"/>
    </row>
    <row r="12" spans="1:11" x14ac:dyDescent="0.2">
      <c r="A12" s="660" t="s">
        <v>353</v>
      </c>
      <c r="B12" s="837" t="s">
        <v>197</v>
      </c>
      <c r="C12" s="837"/>
      <c r="D12" s="96"/>
      <c r="E12" s="659"/>
      <c r="F12" s="659"/>
    </row>
    <row r="13" spans="1:11" x14ac:dyDescent="0.2">
      <c r="A13" s="650"/>
      <c r="B13" s="659"/>
      <c r="C13" s="659"/>
      <c r="D13" s="659"/>
      <c r="E13" s="659"/>
      <c r="F13" s="659"/>
    </row>
    <row r="14" spans="1:11" ht="59.25" x14ac:dyDescent="0.2">
      <c r="A14" s="660" t="s">
        <v>351</v>
      </c>
      <c r="B14" s="895"/>
      <c r="C14" s="896"/>
      <c r="D14" s="897"/>
      <c r="E14" s="658" t="s">
        <v>399</v>
      </c>
      <c r="F14" s="658" t="s">
        <v>400</v>
      </c>
    </row>
    <row r="15" spans="1:11" ht="15" x14ac:dyDescent="0.25">
      <c r="A15" s="660" t="s">
        <v>351</v>
      </c>
      <c r="B15" s="898" t="s">
        <v>395</v>
      </c>
      <c r="C15" s="899"/>
      <c r="D15" s="899"/>
      <c r="E15" s="899"/>
      <c r="F15" s="900"/>
    </row>
    <row r="16" spans="1:11" ht="12.75" customHeight="1" x14ac:dyDescent="0.2">
      <c r="A16" s="660" t="s">
        <v>351</v>
      </c>
      <c r="B16" s="832" t="s">
        <v>396</v>
      </c>
      <c r="C16" s="756"/>
      <c r="D16" s="757"/>
      <c r="E16" s="154">
        <v>2841090</v>
      </c>
      <c r="F16" s="154">
        <v>28373</v>
      </c>
    </row>
    <row r="17" spans="1:6" ht="26.25" customHeight="1" x14ac:dyDescent="0.2">
      <c r="A17" s="660" t="s">
        <v>351</v>
      </c>
      <c r="B17" s="832" t="s">
        <v>464</v>
      </c>
      <c r="C17" s="756"/>
      <c r="D17" s="757"/>
      <c r="E17" s="154">
        <v>3905384</v>
      </c>
      <c r="F17" s="154">
        <v>0</v>
      </c>
    </row>
    <row r="18" spans="1:6" ht="40.5" customHeight="1" x14ac:dyDescent="0.2">
      <c r="A18" s="660" t="s">
        <v>351</v>
      </c>
      <c r="B18" s="890" t="s">
        <v>774</v>
      </c>
      <c r="C18" s="906"/>
      <c r="D18" s="891"/>
      <c r="E18" s="154">
        <v>28174619</v>
      </c>
      <c r="F18" s="154">
        <v>8761683</v>
      </c>
    </row>
    <row r="19" spans="1:6" ht="27.75" customHeight="1" x14ac:dyDescent="0.2">
      <c r="A19" s="660" t="s">
        <v>351</v>
      </c>
      <c r="B19" s="832" t="s">
        <v>212</v>
      </c>
      <c r="C19" s="756"/>
      <c r="D19" s="757"/>
      <c r="E19" s="154">
        <v>776201</v>
      </c>
      <c r="F19" s="154">
        <v>510812</v>
      </c>
    </row>
    <row r="20" spans="1:6" ht="12.75" customHeight="1" x14ac:dyDescent="0.2">
      <c r="A20" s="660" t="s">
        <v>351</v>
      </c>
      <c r="B20" s="903" t="s">
        <v>508</v>
      </c>
      <c r="C20" s="904"/>
      <c r="D20" s="905"/>
      <c r="E20" s="155">
        <f>SUM(E16:E19)</f>
        <v>35697294</v>
      </c>
      <c r="F20" s="155">
        <f>SUM(F16:F19)</f>
        <v>9300868</v>
      </c>
    </row>
    <row r="21" spans="1:6" ht="15" x14ac:dyDescent="0.25">
      <c r="A21" s="660" t="s">
        <v>351</v>
      </c>
      <c r="B21" s="898" t="s">
        <v>509</v>
      </c>
      <c r="C21" s="899"/>
      <c r="D21" s="899"/>
      <c r="E21" s="899"/>
      <c r="F21" s="900"/>
    </row>
    <row r="22" spans="1:6" ht="12.75" customHeight="1" x14ac:dyDescent="0.2">
      <c r="A22" s="660" t="s">
        <v>351</v>
      </c>
      <c r="B22" s="832" t="s">
        <v>510</v>
      </c>
      <c r="C22" s="756"/>
      <c r="D22" s="757"/>
      <c r="E22" s="156">
        <v>10853358</v>
      </c>
      <c r="F22" s="156">
        <v>7092612</v>
      </c>
    </row>
    <row r="23" spans="1:6" ht="12.75" customHeight="1" x14ac:dyDescent="0.2">
      <c r="A23" s="660" t="s">
        <v>351</v>
      </c>
      <c r="B23" s="832" t="s">
        <v>828</v>
      </c>
      <c r="C23" s="756"/>
      <c r="D23" s="757"/>
      <c r="E23" s="156">
        <v>600000</v>
      </c>
      <c r="F23" s="656"/>
    </row>
    <row r="24" spans="1:6" ht="25.5" customHeight="1" x14ac:dyDescent="0.2">
      <c r="A24" s="660" t="s">
        <v>351</v>
      </c>
      <c r="B24" s="832" t="s">
        <v>465</v>
      </c>
      <c r="C24" s="756"/>
      <c r="D24" s="757"/>
      <c r="E24" s="156">
        <v>2130327</v>
      </c>
      <c r="F24" s="157">
        <v>877213</v>
      </c>
    </row>
    <row r="25" spans="1:6" ht="12.75" customHeight="1" x14ac:dyDescent="0.2">
      <c r="A25" s="660" t="s">
        <v>351</v>
      </c>
      <c r="B25" s="903" t="s">
        <v>511</v>
      </c>
      <c r="C25" s="904"/>
      <c r="D25" s="905"/>
      <c r="E25" s="155">
        <f>SUM(E22:E24)</f>
        <v>13583685</v>
      </c>
      <c r="F25" s="155">
        <f>SUM(F22,F24)</f>
        <v>7969825</v>
      </c>
    </row>
    <row r="26" spans="1:6" ht="15" x14ac:dyDescent="0.25">
      <c r="A26" s="660" t="s">
        <v>351</v>
      </c>
      <c r="B26" s="898" t="s">
        <v>344</v>
      </c>
      <c r="C26" s="899"/>
      <c r="D26" s="899"/>
      <c r="E26" s="899"/>
      <c r="F26" s="900"/>
    </row>
    <row r="27" spans="1:6" ht="12.75" customHeight="1" x14ac:dyDescent="0.2">
      <c r="A27" s="660" t="s">
        <v>351</v>
      </c>
      <c r="B27" s="734" t="s">
        <v>512</v>
      </c>
      <c r="C27" s="735"/>
      <c r="D27" s="736"/>
      <c r="E27" s="156">
        <v>1936738</v>
      </c>
      <c r="F27" s="156">
        <v>2718820</v>
      </c>
    </row>
    <row r="28" spans="1:6" ht="38.25" customHeight="1" x14ac:dyDescent="0.2">
      <c r="A28" s="660" t="s">
        <v>351</v>
      </c>
      <c r="B28" s="734" t="s">
        <v>1098</v>
      </c>
      <c r="C28" s="735"/>
      <c r="D28" s="736"/>
      <c r="E28" s="156">
        <v>1116788</v>
      </c>
      <c r="F28" s="156">
        <v>822651</v>
      </c>
    </row>
    <row r="29" spans="1:6" ht="12.75" customHeight="1" x14ac:dyDescent="0.2">
      <c r="A29" s="660" t="s">
        <v>351</v>
      </c>
      <c r="B29" s="734" t="s">
        <v>513</v>
      </c>
      <c r="C29" s="735"/>
      <c r="D29" s="736"/>
      <c r="E29" s="156">
        <v>0</v>
      </c>
      <c r="F29" s="156">
        <v>0</v>
      </c>
    </row>
    <row r="30" spans="1:6" x14ac:dyDescent="0.2">
      <c r="A30" s="650"/>
      <c r="B30" s="659"/>
      <c r="C30" s="659"/>
      <c r="D30" s="659"/>
      <c r="E30" s="659"/>
      <c r="F30" s="659"/>
    </row>
    <row r="31" spans="1:6" ht="87" customHeight="1" x14ac:dyDescent="0.2">
      <c r="A31" s="660" t="s">
        <v>352</v>
      </c>
      <c r="B31" s="871" t="s">
        <v>159</v>
      </c>
      <c r="C31" s="770"/>
      <c r="D31" s="770"/>
      <c r="E31" s="770"/>
      <c r="F31" s="770"/>
    </row>
    <row r="32" spans="1:6" ht="36" x14ac:dyDescent="0.2">
      <c r="A32" s="660" t="s">
        <v>352</v>
      </c>
      <c r="B32" s="169"/>
      <c r="C32" s="170"/>
      <c r="D32" s="31" t="s">
        <v>514</v>
      </c>
      <c r="E32" s="31" t="s">
        <v>533</v>
      </c>
      <c r="F32" s="31" t="s">
        <v>534</v>
      </c>
    </row>
    <row r="33" spans="1:6" ht="36" x14ac:dyDescent="0.2">
      <c r="A33" s="328" t="s">
        <v>352</v>
      </c>
      <c r="B33" s="158" t="s">
        <v>517</v>
      </c>
      <c r="C33" s="159" t="s">
        <v>1099</v>
      </c>
      <c r="D33" s="160">
        <v>557</v>
      </c>
      <c r="E33" s="160">
        <v>2356</v>
      </c>
      <c r="F33" s="160">
        <v>68</v>
      </c>
    </row>
    <row r="34" spans="1:6" ht="24.75" customHeight="1" x14ac:dyDescent="0.2">
      <c r="A34" s="660" t="s">
        <v>352</v>
      </c>
      <c r="B34" s="158" t="s">
        <v>520</v>
      </c>
      <c r="C34" s="159" t="s">
        <v>467</v>
      </c>
      <c r="D34" s="160">
        <v>502</v>
      </c>
      <c r="E34" s="160">
        <v>2005</v>
      </c>
      <c r="F34" s="160">
        <v>45</v>
      </c>
    </row>
    <row r="35" spans="1:6" ht="24" x14ac:dyDescent="0.2">
      <c r="A35" s="660" t="s">
        <v>352</v>
      </c>
      <c r="B35" s="158" t="s">
        <v>521</v>
      </c>
      <c r="C35" s="159" t="s">
        <v>522</v>
      </c>
      <c r="D35" s="160">
        <v>433</v>
      </c>
      <c r="E35" s="160">
        <v>1711</v>
      </c>
      <c r="F35" s="160">
        <v>35</v>
      </c>
    </row>
    <row r="36" spans="1:6" ht="24" x14ac:dyDescent="0.2">
      <c r="A36" s="660" t="s">
        <v>352</v>
      </c>
      <c r="B36" s="158" t="s">
        <v>523</v>
      </c>
      <c r="C36" s="159" t="s">
        <v>468</v>
      </c>
      <c r="D36" s="160">
        <v>433</v>
      </c>
      <c r="E36" s="160">
        <v>1707</v>
      </c>
      <c r="F36" s="160">
        <v>35</v>
      </c>
    </row>
    <row r="37" spans="1:6" ht="24" x14ac:dyDescent="0.2">
      <c r="A37" s="660" t="s">
        <v>352</v>
      </c>
      <c r="B37" s="158" t="s">
        <v>524</v>
      </c>
      <c r="C37" s="159" t="s">
        <v>253</v>
      </c>
      <c r="D37" s="160">
        <v>433</v>
      </c>
      <c r="E37" s="160">
        <v>1704</v>
      </c>
      <c r="F37" s="160">
        <v>27</v>
      </c>
    </row>
    <row r="38" spans="1:6" ht="24" x14ac:dyDescent="0.2">
      <c r="A38" s="660" t="s">
        <v>352</v>
      </c>
      <c r="B38" s="158" t="s">
        <v>525</v>
      </c>
      <c r="C38" s="159" t="s">
        <v>254</v>
      </c>
      <c r="D38" s="160">
        <v>365</v>
      </c>
      <c r="E38" s="160">
        <v>1443</v>
      </c>
      <c r="F38" s="160">
        <v>30</v>
      </c>
    </row>
    <row r="39" spans="1:6" ht="24" x14ac:dyDescent="0.2">
      <c r="A39" s="660" t="s">
        <v>352</v>
      </c>
      <c r="B39" s="158" t="s">
        <v>526</v>
      </c>
      <c r="C39" s="159" t="s">
        <v>255</v>
      </c>
      <c r="D39" s="160">
        <v>57</v>
      </c>
      <c r="E39" s="160">
        <v>227</v>
      </c>
      <c r="F39" s="160">
        <v>5</v>
      </c>
    </row>
    <row r="40" spans="1:6" ht="36" x14ac:dyDescent="0.2">
      <c r="A40" s="660" t="s">
        <v>352</v>
      </c>
      <c r="B40" s="158" t="s">
        <v>527</v>
      </c>
      <c r="C40" s="159" t="s">
        <v>539</v>
      </c>
      <c r="D40" s="160">
        <v>79</v>
      </c>
      <c r="E40" s="160">
        <v>348</v>
      </c>
      <c r="F40" s="160">
        <v>7</v>
      </c>
    </row>
    <row r="41" spans="1:6" ht="72" x14ac:dyDescent="0.2">
      <c r="A41" s="660" t="s">
        <v>352</v>
      </c>
      <c r="B41" s="158" t="s">
        <v>528</v>
      </c>
      <c r="C41" s="159" t="s">
        <v>256</v>
      </c>
      <c r="D41" s="161">
        <v>0.81100000000000005</v>
      </c>
      <c r="E41" s="161">
        <v>0.80700000000000005</v>
      </c>
      <c r="F41" s="161">
        <v>0.625</v>
      </c>
    </row>
    <row r="42" spans="1:6" ht="48" x14ac:dyDescent="0.2">
      <c r="A42" s="660" t="s">
        <v>352</v>
      </c>
      <c r="B42" s="158" t="s">
        <v>529</v>
      </c>
      <c r="C42" s="159" t="s">
        <v>883</v>
      </c>
      <c r="D42" s="162">
        <v>27448</v>
      </c>
      <c r="E42" s="162">
        <v>27371</v>
      </c>
      <c r="F42" s="162">
        <v>15760</v>
      </c>
    </row>
    <row r="43" spans="1:6" ht="24" x14ac:dyDescent="0.2">
      <c r="A43" s="660" t="s">
        <v>352</v>
      </c>
      <c r="B43" s="163" t="s">
        <v>530</v>
      </c>
      <c r="C43" s="164" t="s">
        <v>257</v>
      </c>
      <c r="D43" s="162">
        <v>21689</v>
      </c>
      <c r="E43" s="162">
        <v>21019</v>
      </c>
      <c r="F43" s="162">
        <v>13719</v>
      </c>
    </row>
    <row r="44" spans="1:6" ht="36.75" customHeight="1" x14ac:dyDescent="0.2">
      <c r="A44" s="660" t="s">
        <v>352</v>
      </c>
      <c r="B44" s="158" t="s">
        <v>531</v>
      </c>
      <c r="C44" s="159" t="s">
        <v>884</v>
      </c>
      <c r="D44" s="162">
        <v>5102</v>
      </c>
      <c r="E44" s="162">
        <v>5831</v>
      </c>
      <c r="F44" s="162">
        <v>4840</v>
      </c>
    </row>
    <row r="45" spans="1:6" ht="48" x14ac:dyDescent="0.2">
      <c r="A45" s="660" t="s">
        <v>352</v>
      </c>
      <c r="B45" s="158" t="s">
        <v>532</v>
      </c>
      <c r="C45" s="159" t="s">
        <v>258</v>
      </c>
      <c r="D45" s="162">
        <v>3151</v>
      </c>
      <c r="E45" s="162">
        <v>3971</v>
      </c>
      <c r="F45" s="162">
        <v>3675</v>
      </c>
    </row>
    <row r="46" spans="1:6" x14ac:dyDescent="0.2">
      <c r="A46" s="650"/>
      <c r="B46" s="659"/>
      <c r="C46" s="659"/>
      <c r="D46" s="659"/>
      <c r="E46" s="659"/>
      <c r="F46" s="659"/>
    </row>
    <row r="47" spans="1:6" ht="75" customHeight="1" x14ac:dyDescent="0.2">
      <c r="A47" s="660" t="s">
        <v>538</v>
      </c>
      <c r="B47" s="916" t="s">
        <v>775</v>
      </c>
      <c r="C47" s="873"/>
      <c r="D47" s="873"/>
      <c r="E47" s="873"/>
      <c r="F47" s="873"/>
    </row>
    <row r="48" spans="1:6" ht="36" x14ac:dyDescent="0.2">
      <c r="A48" s="660" t="s">
        <v>538</v>
      </c>
      <c r="B48" s="169"/>
      <c r="C48" s="170"/>
      <c r="D48" s="31" t="s">
        <v>514</v>
      </c>
      <c r="E48" s="31" t="s">
        <v>533</v>
      </c>
      <c r="F48" s="31" t="s">
        <v>534</v>
      </c>
    </row>
    <row r="49" spans="1:7" ht="49.5" customHeight="1" x14ac:dyDescent="0.2">
      <c r="A49" s="660" t="s">
        <v>538</v>
      </c>
      <c r="B49" s="158" t="s">
        <v>535</v>
      </c>
      <c r="C49" s="159" t="s">
        <v>259</v>
      </c>
      <c r="D49" s="160">
        <v>120</v>
      </c>
      <c r="E49" s="160">
        <v>623</v>
      </c>
      <c r="F49" s="160">
        <v>16</v>
      </c>
    </row>
    <row r="50" spans="1:7" ht="36" x14ac:dyDescent="0.2">
      <c r="A50" s="660" t="s">
        <v>538</v>
      </c>
      <c r="B50" s="158" t="s">
        <v>536</v>
      </c>
      <c r="C50" s="159" t="s">
        <v>422</v>
      </c>
      <c r="D50" s="165">
        <v>12687</v>
      </c>
      <c r="E50" s="165">
        <v>12232</v>
      </c>
      <c r="F50" s="165">
        <v>6450</v>
      </c>
    </row>
    <row r="51" spans="1:7" ht="36" x14ac:dyDescent="0.2">
      <c r="A51" s="660" t="s">
        <v>538</v>
      </c>
      <c r="B51" s="158" t="s">
        <v>537</v>
      </c>
      <c r="C51" s="159" t="s">
        <v>423</v>
      </c>
      <c r="D51" s="160">
        <v>0</v>
      </c>
      <c r="E51" s="160">
        <v>0</v>
      </c>
      <c r="F51" s="160">
        <v>0</v>
      </c>
    </row>
    <row r="52" spans="1:7" ht="36" x14ac:dyDescent="0.2">
      <c r="A52" s="660" t="s">
        <v>538</v>
      </c>
      <c r="B52" s="158" t="s">
        <v>193</v>
      </c>
      <c r="C52" s="159" t="s">
        <v>424</v>
      </c>
      <c r="D52" s="165">
        <v>0</v>
      </c>
      <c r="E52" s="165">
        <v>0</v>
      </c>
      <c r="F52" s="165">
        <v>0</v>
      </c>
    </row>
    <row r="53" spans="1:7" x14ac:dyDescent="0.2">
      <c r="A53" s="659"/>
      <c r="B53" s="659"/>
      <c r="C53" s="659"/>
      <c r="D53" s="659"/>
      <c r="E53" s="659"/>
      <c r="F53" s="659"/>
    </row>
    <row r="54" spans="1:7" x14ac:dyDescent="0.2">
      <c r="A54" s="660" t="s">
        <v>353</v>
      </c>
      <c r="B54" s="227" t="s">
        <v>144</v>
      </c>
      <c r="C54" s="228"/>
      <c r="D54" s="229"/>
      <c r="E54" s="229"/>
      <c r="F54" s="229"/>
    </row>
    <row r="55" spans="1:7" x14ac:dyDescent="0.2">
      <c r="A55" s="660"/>
      <c r="B55" s="227"/>
      <c r="C55" s="227"/>
      <c r="D55" s="229"/>
      <c r="E55" s="229"/>
      <c r="F55" s="229"/>
    </row>
    <row r="56" spans="1:7" ht="27" customHeight="1" x14ac:dyDescent="0.2">
      <c r="A56" s="240"/>
      <c r="B56" s="664"/>
      <c r="C56" s="917" t="s">
        <v>974</v>
      </c>
      <c r="D56" s="970"/>
      <c r="E56" s="970"/>
      <c r="F56" s="970"/>
      <c r="G56" s="330"/>
    </row>
    <row r="57" spans="1:7" ht="102" x14ac:dyDescent="0.2">
      <c r="A57" s="240"/>
      <c r="B57" s="664"/>
      <c r="C57" s="665" t="s">
        <v>1100</v>
      </c>
      <c r="D57" s="666"/>
      <c r="E57" s="666"/>
      <c r="F57" s="666"/>
      <c r="G57" s="330"/>
    </row>
    <row r="58" spans="1:7" ht="38.25" x14ac:dyDescent="0.2">
      <c r="A58" s="240"/>
      <c r="B58" s="664"/>
      <c r="C58" s="665" t="s">
        <v>975</v>
      </c>
      <c r="D58" s="666"/>
      <c r="E58" s="666"/>
      <c r="F58" s="666"/>
      <c r="G58" s="330"/>
    </row>
    <row r="59" spans="1:7" x14ac:dyDescent="0.2">
      <c r="A59" s="510"/>
      <c r="B59" s="648"/>
      <c r="C59" s="667" t="s">
        <v>976</v>
      </c>
      <c r="D59" s="648"/>
      <c r="E59" s="648"/>
      <c r="F59" s="648"/>
      <c r="G59" s="330"/>
    </row>
    <row r="60" spans="1:7" ht="66" customHeight="1" x14ac:dyDescent="0.2">
      <c r="A60" s="240" t="s">
        <v>354</v>
      </c>
      <c r="B60" s="919" t="s">
        <v>1101</v>
      </c>
      <c r="C60" s="919"/>
      <c r="D60" s="919"/>
      <c r="E60" s="919"/>
      <c r="F60" s="668">
        <v>470</v>
      </c>
    </row>
    <row r="61" spans="1:7" s="5" customFormat="1" ht="66" customHeight="1" thickBot="1" x14ac:dyDescent="0.25">
      <c r="A61" s="669" t="s">
        <v>355</v>
      </c>
      <c r="B61" s="921" t="s">
        <v>1102</v>
      </c>
      <c r="C61" s="921"/>
      <c r="D61" s="921"/>
      <c r="E61" s="921"/>
      <c r="F61" s="921"/>
    </row>
    <row r="62" spans="1:7" s="5" customFormat="1" ht="66" customHeight="1" x14ac:dyDescent="0.2">
      <c r="A62" s="669"/>
      <c r="B62" s="670"/>
      <c r="C62" s="907" t="s">
        <v>1103</v>
      </c>
      <c r="D62" s="909" t="s">
        <v>1104</v>
      </c>
      <c r="E62" s="911" t="s">
        <v>1105</v>
      </c>
      <c r="F62" s="913" t="s">
        <v>1106</v>
      </c>
    </row>
    <row r="63" spans="1:7" s="5" customFormat="1" ht="66" customHeight="1" thickBot="1" x14ac:dyDescent="0.25">
      <c r="A63" s="669" t="s">
        <v>355</v>
      </c>
      <c r="B63" s="648"/>
      <c r="C63" s="908"/>
      <c r="D63" s="910"/>
      <c r="E63" s="912"/>
      <c r="F63" s="914"/>
    </row>
    <row r="64" spans="1:7" s="5" customFormat="1" ht="66" customHeight="1" x14ac:dyDescent="0.2">
      <c r="A64" s="669"/>
      <c r="B64" s="670"/>
      <c r="C64" s="671" t="s">
        <v>977</v>
      </c>
      <c r="D64" s="672">
        <v>362</v>
      </c>
      <c r="E64" s="673">
        <v>0.77</v>
      </c>
      <c r="F64" s="674">
        <v>36132</v>
      </c>
    </row>
    <row r="65" spans="1:6" s="5" customFormat="1" ht="66" customHeight="1" x14ac:dyDescent="0.2">
      <c r="A65" s="669"/>
      <c r="B65" s="670"/>
      <c r="C65" s="653" t="s">
        <v>978</v>
      </c>
      <c r="D65" s="675">
        <v>357</v>
      </c>
      <c r="E65" s="676">
        <v>0.75960000000000005</v>
      </c>
      <c r="F65" s="677">
        <v>24333</v>
      </c>
    </row>
    <row r="66" spans="1:6" s="5" customFormat="1" ht="66" customHeight="1" x14ac:dyDescent="0.2">
      <c r="A66" s="669"/>
      <c r="B66" s="670"/>
      <c r="C66" s="678" t="s">
        <v>979</v>
      </c>
      <c r="D66" s="675">
        <v>0</v>
      </c>
      <c r="E66" s="676">
        <v>0</v>
      </c>
      <c r="F66" s="677">
        <v>0</v>
      </c>
    </row>
    <row r="67" spans="1:6" s="5" customFormat="1" ht="66" customHeight="1" x14ac:dyDescent="0.2">
      <c r="A67" s="669"/>
      <c r="B67" s="670"/>
      <c r="C67" s="678" t="s">
        <v>980</v>
      </c>
      <c r="D67" s="675">
        <v>30</v>
      </c>
      <c r="E67" s="676">
        <v>6.3799999999999996E-2</v>
      </c>
      <c r="F67" s="677">
        <v>18674.97</v>
      </c>
    </row>
    <row r="68" spans="1:6" s="5" customFormat="1" ht="66" customHeight="1" x14ac:dyDescent="0.2">
      <c r="A68" s="669"/>
      <c r="B68" s="670"/>
      <c r="C68" s="679" t="s">
        <v>1107</v>
      </c>
      <c r="D68" s="675">
        <v>111</v>
      </c>
      <c r="E68" s="680">
        <v>0.23619999999999999</v>
      </c>
      <c r="F68" s="677">
        <v>34530.230000000003</v>
      </c>
    </row>
    <row r="69" spans="1:6" x14ac:dyDescent="0.2">
      <c r="A69" s="660"/>
      <c r="B69" s="646"/>
      <c r="C69" s="646"/>
      <c r="D69" s="646"/>
      <c r="E69" s="646"/>
      <c r="F69" s="659"/>
    </row>
    <row r="70" spans="1:6" ht="27.75" customHeight="1" x14ac:dyDescent="0.2">
      <c r="A70" s="650"/>
      <c r="B70" s="915" t="s">
        <v>867</v>
      </c>
      <c r="C70" s="731"/>
      <c r="D70" s="731"/>
      <c r="E70" s="731"/>
      <c r="F70" s="731"/>
    </row>
    <row r="71" spans="1:6" ht="15.75" x14ac:dyDescent="0.2">
      <c r="A71" s="650"/>
      <c r="B71" s="657"/>
      <c r="C71" s="647"/>
      <c r="D71" s="647"/>
      <c r="E71" s="647"/>
      <c r="F71" s="647"/>
    </row>
    <row r="72" spans="1:6" ht="26.25" customHeight="1" x14ac:dyDescent="0.2">
      <c r="A72" s="660" t="s">
        <v>356</v>
      </c>
      <c r="B72" s="770" t="s">
        <v>145</v>
      </c>
      <c r="C72" s="770"/>
      <c r="D72" s="770"/>
      <c r="E72" s="770"/>
      <c r="F72" s="770"/>
    </row>
    <row r="73" spans="1:6" x14ac:dyDescent="0.2">
      <c r="A73" s="660" t="s">
        <v>356</v>
      </c>
      <c r="B73" s="837" t="s">
        <v>425</v>
      </c>
      <c r="C73" s="837"/>
      <c r="D73" s="837"/>
      <c r="E73" s="487" t="s">
        <v>1030</v>
      </c>
      <c r="F73" s="659"/>
    </row>
    <row r="74" spans="1:6" x14ac:dyDescent="0.2">
      <c r="A74" s="660" t="s">
        <v>356</v>
      </c>
      <c r="B74" s="837" t="s">
        <v>426</v>
      </c>
      <c r="C74" s="837"/>
      <c r="D74" s="837"/>
      <c r="E74" s="96" t="s">
        <v>1030</v>
      </c>
      <c r="F74" s="659"/>
    </row>
    <row r="75" spans="1:6" x14ac:dyDescent="0.2">
      <c r="A75" s="660" t="s">
        <v>356</v>
      </c>
      <c r="B75" s="837" t="s">
        <v>427</v>
      </c>
      <c r="C75" s="837"/>
      <c r="D75" s="837"/>
      <c r="E75" s="96"/>
      <c r="F75" s="659"/>
    </row>
    <row r="76" spans="1:6" x14ac:dyDescent="0.2">
      <c r="A76" s="650"/>
      <c r="B76" s="659"/>
      <c r="C76" s="659"/>
      <c r="D76" s="659"/>
      <c r="E76" s="659"/>
      <c r="F76" s="659"/>
    </row>
    <row r="77" spans="1:6" ht="40.5" customHeight="1" x14ac:dyDescent="0.2">
      <c r="A77" s="660" t="s">
        <v>356</v>
      </c>
      <c r="B77" s="772" t="s">
        <v>428</v>
      </c>
      <c r="C77" s="772"/>
      <c r="D77" s="772"/>
      <c r="E77" s="772"/>
      <c r="F77" s="134">
        <v>9</v>
      </c>
    </row>
    <row r="78" spans="1:6" x14ac:dyDescent="0.2">
      <c r="A78" s="650"/>
      <c r="B78" s="647"/>
      <c r="C78" s="56"/>
      <c r="D78" s="647"/>
      <c r="E78" s="647"/>
      <c r="F78" s="30"/>
    </row>
    <row r="79" spans="1:6" ht="25.5" customHeight="1" x14ac:dyDescent="0.2">
      <c r="A79" s="660" t="s">
        <v>356</v>
      </c>
      <c r="B79" s="772" t="s">
        <v>429</v>
      </c>
      <c r="C79" s="772"/>
      <c r="D79" s="772"/>
      <c r="E79" s="772"/>
      <c r="F79" s="150">
        <v>23127</v>
      </c>
    </row>
    <row r="80" spans="1:6" x14ac:dyDescent="0.2">
      <c r="A80" s="650"/>
      <c r="B80" s="659"/>
      <c r="C80" s="659"/>
      <c r="D80" s="659"/>
      <c r="E80" s="659"/>
      <c r="F80" s="171"/>
    </row>
    <row r="81" spans="1:6" ht="26.25" customHeight="1" x14ac:dyDescent="0.2">
      <c r="A81" s="660" t="s">
        <v>356</v>
      </c>
      <c r="B81" s="772" t="s">
        <v>800</v>
      </c>
      <c r="C81" s="772"/>
      <c r="D81" s="772"/>
      <c r="E81" s="772"/>
      <c r="F81" s="150">
        <v>208144</v>
      </c>
    </row>
    <row r="82" spans="1:6" ht="26.25" customHeight="1" x14ac:dyDescent="0.2">
      <c r="A82" s="660"/>
      <c r="B82" s="652"/>
      <c r="C82" s="652"/>
      <c r="D82" s="652"/>
      <c r="E82" s="652"/>
      <c r="F82" s="151"/>
    </row>
    <row r="83" spans="1:6" ht="12.75" customHeight="1" x14ac:dyDescent="0.2">
      <c r="A83" s="660" t="s">
        <v>357</v>
      </c>
      <c r="B83" s="770" t="s">
        <v>868</v>
      </c>
      <c r="C83" s="770"/>
      <c r="D83" s="770"/>
      <c r="E83" s="770"/>
      <c r="F83" s="770"/>
    </row>
    <row r="84" spans="1:6" x14ac:dyDescent="0.2">
      <c r="A84" s="660" t="s">
        <v>357</v>
      </c>
      <c r="B84" s="922" t="s">
        <v>869</v>
      </c>
      <c r="C84" s="774"/>
      <c r="D84" s="775"/>
      <c r="E84" s="492" t="s">
        <v>1030</v>
      </c>
      <c r="F84" s="659"/>
    </row>
    <row r="85" spans="1:6" x14ac:dyDescent="0.2">
      <c r="A85" s="660" t="s">
        <v>357</v>
      </c>
      <c r="B85" s="922" t="s">
        <v>201</v>
      </c>
      <c r="C85" s="774"/>
      <c r="D85" s="775"/>
      <c r="E85" s="492"/>
      <c r="F85" s="659"/>
    </row>
    <row r="86" spans="1:6" x14ac:dyDescent="0.2">
      <c r="A86" s="660" t="s">
        <v>357</v>
      </c>
      <c r="B86" s="923" t="s">
        <v>660</v>
      </c>
      <c r="C86" s="823"/>
      <c r="D86" s="751"/>
      <c r="E86" s="27"/>
      <c r="F86" s="659"/>
    </row>
    <row r="87" spans="1:6" x14ac:dyDescent="0.2">
      <c r="A87" s="660" t="s">
        <v>357</v>
      </c>
      <c r="B87" s="923" t="s">
        <v>661</v>
      </c>
      <c r="C87" s="823"/>
      <c r="D87" s="751"/>
      <c r="E87" s="27" t="s">
        <v>1030</v>
      </c>
      <c r="F87" s="659"/>
    </row>
    <row r="88" spans="1:6" ht="12.75" customHeight="1" x14ac:dyDescent="0.2">
      <c r="A88" s="660" t="s">
        <v>357</v>
      </c>
      <c r="B88" s="885" t="s">
        <v>47</v>
      </c>
      <c r="C88" s="830"/>
      <c r="D88" s="886"/>
      <c r="E88" s="27"/>
      <c r="F88" s="659"/>
    </row>
    <row r="89" spans="1:6" x14ac:dyDescent="0.2">
      <c r="A89" s="660"/>
      <c r="B89" s="818"/>
      <c r="C89" s="732"/>
      <c r="D89" s="732"/>
      <c r="E89" s="70"/>
      <c r="F89" s="659"/>
    </row>
    <row r="90" spans="1:6" x14ac:dyDescent="0.2">
      <c r="A90" s="650"/>
      <c r="B90" s="659"/>
      <c r="C90" s="659"/>
      <c r="D90" s="659"/>
      <c r="E90" s="659"/>
      <c r="F90" s="659"/>
    </row>
    <row r="91" spans="1:6" ht="15.75" x14ac:dyDescent="0.2">
      <c r="A91" s="650"/>
      <c r="B91" s="36" t="s">
        <v>198</v>
      </c>
      <c r="C91" s="659"/>
      <c r="D91" s="659"/>
      <c r="E91" s="659"/>
      <c r="F91" s="659"/>
    </row>
    <row r="92" spans="1:6" ht="12.75" customHeight="1" x14ac:dyDescent="0.2">
      <c r="A92" s="650"/>
      <c r="B92" s="36"/>
      <c r="C92" s="659"/>
      <c r="D92" s="659"/>
      <c r="E92" s="659"/>
      <c r="F92" s="659"/>
    </row>
    <row r="93" spans="1:6" ht="12.75" customHeight="1" x14ac:dyDescent="0.2">
      <c r="A93" s="660" t="s">
        <v>358</v>
      </c>
      <c r="B93" s="770" t="s">
        <v>801</v>
      </c>
      <c r="C93" s="770"/>
      <c r="D93" s="770"/>
      <c r="E93" s="770"/>
      <c r="F93" s="770"/>
    </row>
    <row r="94" spans="1:6" x14ac:dyDescent="0.2">
      <c r="A94" s="660" t="s">
        <v>358</v>
      </c>
      <c r="B94" s="922" t="s">
        <v>199</v>
      </c>
      <c r="C94" s="774"/>
      <c r="D94" s="775"/>
      <c r="E94" s="492" t="s">
        <v>1030</v>
      </c>
      <c r="F94" s="659"/>
    </row>
    <row r="95" spans="1:6" x14ac:dyDescent="0.2">
      <c r="A95" s="660" t="s">
        <v>358</v>
      </c>
      <c r="B95" s="922" t="s">
        <v>200</v>
      </c>
      <c r="C95" s="774"/>
      <c r="D95" s="775"/>
      <c r="E95" s="27"/>
      <c r="F95" s="659"/>
    </row>
    <row r="96" spans="1:6" x14ac:dyDescent="0.2">
      <c r="A96" s="660" t="s">
        <v>358</v>
      </c>
      <c r="B96" s="922" t="s">
        <v>201</v>
      </c>
      <c r="C96" s="774"/>
      <c r="D96" s="775"/>
      <c r="E96" s="27"/>
      <c r="F96" s="659"/>
    </row>
    <row r="97" spans="1:6" x14ac:dyDescent="0.2">
      <c r="A97" s="660" t="s">
        <v>358</v>
      </c>
      <c r="B97" s="922" t="s">
        <v>202</v>
      </c>
      <c r="C97" s="774"/>
      <c r="D97" s="775"/>
      <c r="E97" s="27"/>
      <c r="F97" s="659"/>
    </row>
    <row r="98" spans="1:6" x14ac:dyDescent="0.2">
      <c r="A98" s="660" t="s">
        <v>358</v>
      </c>
      <c r="B98" s="923" t="s">
        <v>662</v>
      </c>
      <c r="C98" s="823"/>
      <c r="D98" s="751"/>
      <c r="E98" s="27"/>
      <c r="F98" s="659"/>
    </row>
    <row r="99" spans="1:6" x14ac:dyDescent="0.2">
      <c r="A99" s="660" t="s">
        <v>358</v>
      </c>
      <c r="B99" s="922" t="s">
        <v>203</v>
      </c>
      <c r="C99" s="774"/>
      <c r="D99" s="775"/>
      <c r="E99" s="27"/>
      <c r="F99" s="659"/>
    </row>
    <row r="100" spans="1:6" ht="12.75" customHeight="1" x14ac:dyDescent="0.2">
      <c r="A100" s="660" t="s">
        <v>358</v>
      </c>
      <c r="B100" s="885" t="s">
        <v>47</v>
      </c>
      <c r="C100" s="830"/>
      <c r="D100" s="886"/>
      <c r="E100" s="27"/>
      <c r="F100" s="659"/>
    </row>
    <row r="101" spans="1:6" x14ac:dyDescent="0.2">
      <c r="A101" s="660"/>
      <c r="B101" s="818"/>
      <c r="C101" s="732"/>
      <c r="D101" s="732"/>
      <c r="E101" s="70"/>
      <c r="F101" s="659"/>
    </row>
    <row r="102" spans="1:6" x14ac:dyDescent="0.2">
      <c r="A102" s="650"/>
      <c r="B102" s="659"/>
      <c r="C102" s="659"/>
      <c r="D102" s="659"/>
      <c r="E102" s="659"/>
      <c r="F102" s="659"/>
    </row>
    <row r="103" spans="1:6" x14ac:dyDescent="0.2">
      <c r="A103" s="660" t="s">
        <v>359</v>
      </c>
      <c r="B103" s="973" t="s">
        <v>204</v>
      </c>
      <c r="C103" s="973"/>
      <c r="D103" s="973"/>
      <c r="E103" s="973"/>
      <c r="F103" s="973"/>
    </row>
    <row r="104" spans="1:6" x14ac:dyDescent="0.2">
      <c r="A104" s="660" t="s">
        <v>359</v>
      </c>
      <c r="B104" s="837" t="s">
        <v>205</v>
      </c>
      <c r="C104" s="837"/>
      <c r="D104" s="837"/>
      <c r="E104" s="130">
        <v>42475</v>
      </c>
      <c r="F104" s="172"/>
    </row>
    <row r="105" spans="1:6" x14ac:dyDescent="0.2">
      <c r="A105" s="660" t="s">
        <v>359</v>
      </c>
      <c r="B105" s="837" t="s">
        <v>206</v>
      </c>
      <c r="C105" s="837"/>
      <c r="D105" s="837"/>
      <c r="E105" s="130"/>
      <c r="F105" s="49"/>
    </row>
    <row r="106" spans="1:6" ht="27" customHeight="1" x14ac:dyDescent="0.2">
      <c r="A106" s="660" t="s">
        <v>359</v>
      </c>
      <c r="B106" s="772" t="s">
        <v>207</v>
      </c>
      <c r="C106" s="772"/>
      <c r="D106" s="772"/>
      <c r="E106" s="96" t="s">
        <v>1030</v>
      </c>
      <c r="F106" s="49"/>
    </row>
    <row r="107" spans="1:6" x14ac:dyDescent="0.2">
      <c r="A107" s="650"/>
      <c r="B107" s="659"/>
      <c r="C107" s="659"/>
      <c r="D107" s="659"/>
      <c r="E107" s="659"/>
      <c r="F107" s="659"/>
    </row>
    <row r="108" spans="1:6" ht="12.75" customHeight="1" x14ac:dyDescent="0.2">
      <c r="A108" s="660" t="s">
        <v>360</v>
      </c>
      <c r="B108" s="770" t="s">
        <v>871</v>
      </c>
      <c r="C108" s="770"/>
      <c r="D108" s="770"/>
      <c r="E108" s="770"/>
      <c r="F108" s="770"/>
    </row>
    <row r="109" spans="1:6" x14ac:dyDescent="0.2">
      <c r="A109" s="660" t="s">
        <v>360</v>
      </c>
      <c r="B109" s="651" t="s">
        <v>517</v>
      </c>
      <c r="C109" s="837" t="s">
        <v>870</v>
      </c>
      <c r="D109" s="837"/>
      <c r="E109" s="174"/>
      <c r="F109" s="173"/>
    </row>
    <row r="110" spans="1:6" x14ac:dyDescent="0.2">
      <c r="A110" s="660" t="s">
        <v>360</v>
      </c>
      <c r="B110" s="781"/>
      <c r="C110" s="781"/>
      <c r="D110" s="175" t="s">
        <v>490</v>
      </c>
      <c r="E110" s="34" t="s">
        <v>491</v>
      </c>
      <c r="F110" s="173"/>
    </row>
    <row r="111" spans="1:6" x14ac:dyDescent="0.2">
      <c r="A111" s="660" t="s">
        <v>360</v>
      </c>
      <c r="B111" s="176" t="s">
        <v>520</v>
      </c>
      <c r="C111" s="84" t="s">
        <v>872</v>
      </c>
      <c r="D111" s="96" t="s">
        <v>1030</v>
      </c>
      <c r="E111" s="96"/>
      <c r="F111" s="173"/>
    </row>
    <row r="112" spans="1:6" x14ac:dyDescent="0.2">
      <c r="A112" s="660" t="s">
        <v>360</v>
      </c>
      <c r="B112" s="177"/>
      <c r="C112" s="84" t="s">
        <v>873</v>
      </c>
      <c r="D112" s="178">
        <v>42713</v>
      </c>
      <c r="E112" s="659"/>
      <c r="F112" s="659"/>
    </row>
    <row r="113" spans="1:6" x14ac:dyDescent="0.2">
      <c r="A113" s="650"/>
      <c r="B113" s="659"/>
      <c r="C113" s="659"/>
      <c r="D113" s="659"/>
      <c r="E113" s="659"/>
      <c r="F113" s="659"/>
    </row>
    <row r="114" spans="1:6" x14ac:dyDescent="0.2">
      <c r="A114" s="660" t="s">
        <v>361</v>
      </c>
      <c r="B114" s="973" t="s">
        <v>874</v>
      </c>
      <c r="C114" s="973"/>
      <c r="D114" s="659"/>
      <c r="E114" s="659"/>
      <c r="F114" s="659"/>
    </row>
    <row r="115" spans="1:6" x14ac:dyDescent="0.2">
      <c r="A115" s="660" t="s">
        <v>361</v>
      </c>
      <c r="B115" s="837" t="s">
        <v>875</v>
      </c>
      <c r="C115" s="837"/>
      <c r="D115" s="130"/>
      <c r="E115" s="659"/>
      <c r="F115" s="659"/>
    </row>
    <row r="116" spans="1:6" x14ac:dyDescent="0.2">
      <c r="A116" s="660" t="s">
        <v>361</v>
      </c>
      <c r="B116" s="837" t="s">
        <v>876</v>
      </c>
      <c r="C116" s="837"/>
      <c r="D116" s="698">
        <v>42917</v>
      </c>
      <c r="E116" s="659"/>
      <c r="F116" s="659"/>
    </row>
    <row r="117" spans="1:6" x14ac:dyDescent="0.2">
      <c r="A117" s="650"/>
      <c r="B117" s="659"/>
      <c r="C117" s="659"/>
      <c r="D117" s="659"/>
      <c r="E117" s="659"/>
      <c r="F117" s="659"/>
    </row>
    <row r="118" spans="1:6" ht="15.75" x14ac:dyDescent="0.2">
      <c r="A118" s="650"/>
      <c r="B118" s="36" t="s">
        <v>90</v>
      </c>
      <c r="C118" s="659"/>
      <c r="D118" s="659"/>
      <c r="E118" s="659"/>
      <c r="F118" s="659"/>
    </row>
    <row r="119" spans="1:6" ht="12.75" customHeight="1" x14ac:dyDescent="0.2">
      <c r="A119" s="681"/>
      <c r="B119" s="682" t="s">
        <v>802</v>
      </c>
      <c r="C119" s="511"/>
      <c r="D119" s="511"/>
      <c r="E119" s="511"/>
      <c r="F119" s="659"/>
    </row>
    <row r="120" spans="1:6" x14ac:dyDescent="0.2">
      <c r="A120" s="660" t="s">
        <v>362</v>
      </c>
      <c r="B120" s="974" t="s">
        <v>91</v>
      </c>
      <c r="C120" s="974"/>
      <c r="D120" s="659"/>
      <c r="E120" s="659"/>
      <c r="F120" s="659"/>
    </row>
    <row r="121" spans="1:6" x14ac:dyDescent="0.2">
      <c r="A121" s="660" t="s">
        <v>362</v>
      </c>
      <c r="B121" s="819" t="s">
        <v>92</v>
      </c>
      <c r="C121" s="819"/>
      <c r="D121" s="819"/>
      <c r="E121" s="659"/>
      <c r="F121" s="659"/>
    </row>
    <row r="122" spans="1:6" x14ac:dyDescent="0.2">
      <c r="A122" s="660" t="s">
        <v>362</v>
      </c>
      <c r="B122" s="837" t="s">
        <v>93</v>
      </c>
      <c r="C122" s="837"/>
      <c r="D122" s="787"/>
      <c r="E122" s="487" t="s">
        <v>1030</v>
      </c>
      <c r="F122" s="659"/>
    </row>
    <row r="123" spans="1:6" x14ac:dyDescent="0.2">
      <c r="A123" s="660" t="s">
        <v>362</v>
      </c>
      <c r="B123" s="837" t="s">
        <v>94</v>
      </c>
      <c r="C123" s="837"/>
      <c r="D123" s="837"/>
      <c r="E123" s="487" t="s">
        <v>1030</v>
      </c>
      <c r="F123" s="659"/>
    </row>
    <row r="124" spans="1:6" x14ac:dyDescent="0.2">
      <c r="A124" s="660" t="s">
        <v>362</v>
      </c>
      <c r="B124" s="837" t="s">
        <v>95</v>
      </c>
      <c r="C124" s="837"/>
      <c r="D124" s="837"/>
      <c r="E124" s="487" t="s">
        <v>1030</v>
      </c>
      <c r="F124" s="659"/>
    </row>
    <row r="125" spans="1:6" x14ac:dyDescent="0.2">
      <c r="A125" s="650"/>
      <c r="B125" s="659"/>
      <c r="C125" s="659"/>
      <c r="D125" s="659"/>
      <c r="E125" s="659"/>
      <c r="F125" s="659"/>
    </row>
    <row r="126" spans="1:6" x14ac:dyDescent="0.2">
      <c r="A126" s="660" t="s">
        <v>362</v>
      </c>
      <c r="B126" s="837" t="s">
        <v>96</v>
      </c>
      <c r="C126" s="837"/>
      <c r="D126" s="837"/>
      <c r="E126" s="487" t="s">
        <v>1030</v>
      </c>
      <c r="F126" s="659"/>
    </row>
    <row r="127" spans="1:6" x14ac:dyDescent="0.2">
      <c r="A127" s="660" t="s">
        <v>362</v>
      </c>
      <c r="B127" s="837" t="s">
        <v>740</v>
      </c>
      <c r="C127" s="837"/>
      <c r="D127" s="837"/>
      <c r="E127" s="96"/>
      <c r="F127" s="659"/>
    </row>
    <row r="128" spans="1:6" x14ac:dyDescent="0.2">
      <c r="A128" s="660" t="s">
        <v>362</v>
      </c>
      <c r="B128" s="837" t="s">
        <v>741</v>
      </c>
      <c r="C128" s="837"/>
      <c r="D128" s="837"/>
      <c r="E128" s="487" t="s">
        <v>1030</v>
      </c>
      <c r="F128" s="659"/>
    </row>
    <row r="129" spans="1:6" x14ac:dyDescent="0.2">
      <c r="A129" s="660" t="s">
        <v>362</v>
      </c>
      <c r="B129" s="837" t="s">
        <v>742</v>
      </c>
      <c r="C129" s="837"/>
      <c r="D129" s="837"/>
      <c r="E129" s="96"/>
      <c r="F129" s="659"/>
    </row>
    <row r="130" spans="1:6" ht="12.75" customHeight="1" x14ac:dyDescent="0.2">
      <c r="A130" s="660" t="s">
        <v>362</v>
      </c>
      <c r="B130" s="885" t="s">
        <v>47</v>
      </c>
      <c r="C130" s="830"/>
      <c r="D130" s="886"/>
      <c r="E130" s="655"/>
      <c r="F130" s="659"/>
    </row>
    <row r="131" spans="1:6" x14ac:dyDescent="0.2">
      <c r="A131" s="660"/>
      <c r="B131" s="818"/>
      <c r="C131" s="732"/>
      <c r="D131" s="732"/>
      <c r="E131" s="70"/>
      <c r="F131" s="659"/>
    </row>
    <row r="132" spans="1:6" x14ac:dyDescent="0.2">
      <c r="A132" s="650"/>
      <c r="B132" s="659"/>
      <c r="C132" s="659"/>
      <c r="D132" s="659"/>
      <c r="E132" s="659"/>
      <c r="F132" s="659"/>
    </row>
    <row r="133" spans="1:6" x14ac:dyDescent="0.2">
      <c r="A133" s="660" t="s">
        <v>363</v>
      </c>
      <c r="B133" s="973" t="s">
        <v>743</v>
      </c>
      <c r="C133" s="973"/>
      <c r="D133" s="659"/>
      <c r="E133" s="659"/>
      <c r="F133" s="659"/>
    </row>
    <row r="134" spans="1:6" x14ac:dyDescent="0.2">
      <c r="A134" s="660" t="s">
        <v>363</v>
      </c>
      <c r="B134" s="973" t="s">
        <v>877</v>
      </c>
      <c r="C134" s="835"/>
      <c r="D134" s="659"/>
      <c r="E134" s="659"/>
      <c r="F134" s="659"/>
    </row>
    <row r="135" spans="1:6" x14ac:dyDescent="0.2">
      <c r="A135" s="660" t="s">
        <v>363</v>
      </c>
      <c r="B135" s="837" t="s">
        <v>744</v>
      </c>
      <c r="C135" s="837"/>
      <c r="D135" s="837"/>
      <c r="E135" s="487" t="s">
        <v>1030</v>
      </c>
      <c r="F135" s="659"/>
    </row>
    <row r="136" spans="1:6" x14ac:dyDescent="0.2">
      <c r="A136" s="660" t="s">
        <v>363</v>
      </c>
      <c r="B136" s="837" t="s">
        <v>745</v>
      </c>
      <c r="C136" s="837"/>
      <c r="D136" s="837"/>
      <c r="E136" s="487" t="s">
        <v>1030</v>
      </c>
      <c r="F136" s="659"/>
    </row>
    <row r="137" spans="1:6" x14ac:dyDescent="0.2">
      <c r="A137" s="660" t="s">
        <v>363</v>
      </c>
      <c r="B137" s="837" t="s">
        <v>746</v>
      </c>
      <c r="C137" s="837"/>
      <c r="D137" s="837"/>
      <c r="E137" s="487" t="s">
        <v>1030</v>
      </c>
      <c r="F137" s="659"/>
    </row>
    <row r="138" spans="1:6" x14ac:dyDescent="0.2">
      <c r="A138" s="660" t="s">
        <v>363</v>
      </c>
      <c r="B138" s="837" t="s">
        <v>747</v>
      </c>
      <c r="C138" s="837"/>
      <c r="D138" s="837"/>
      <c r="E138" s="487" t="s">
        <v>1030</v>
      </c>
      <c r="F138" s="659"/>
    </row>
    <row r="139" spans="1:6" x14ac:dyDescent="0.2">
      <c r="A139" s="660" t="s">
        <v>363</v>
      </c>
      <c r="B139" s="837" t="s">
        <v>430</v>
      </c>
      <c r="C139" s="837"/>
      <c r="D139" s="837"/>
      <c r="E139" s="487" t="s">
        <v>1030</v>
      </c>
      <c r="F139" s="659"/>
    </row>
    <row r="140" spans="1:6" x14ac:dyDescent="0.2">
      <c r="A140" s="660" t="s">
        <v>363</v>
      </c>
      <c r="B140" s="837" t="s">
        <v>748</v>
      </c>
      <c r="C140" s="837"/>
      <c r="D140" s="837"/>
      <c r="E140" s="96"/>
      <c r="F140" s="659"/>
    </row>
    <row r="141" spans="1:6" x14ac:dyDescent="0.2">
      <c r="A141" s="660" t="s">
        <v>363</v>
      </c>
      <c r="B141" s="837" t="s">
        <v>749</v>
      </c>
      <c r="C141" s="837"/>
      <c r="D141" s="837"/>
      <c r="E141" s="96"/>
      <c r="F141" s="659"/>
    </row>
    <row r="142" spans="1:6" ht="12.75" customHeight="1" x14ac:dyDescent="0.2">
      <c r="A142" s="660" t="s">
        <v>363</v>
      </c>
      <c r="B142" s="885" t="s">
        <v>47</v>
      </c>
      <c r="C142" s="830"/>
      <c r="D142" s="886"/>
      <c r="E142" s="492"/>
      <c r="F142" s="659"/>
    </row>
    <row r="143" spans="1:6" x14ac:dyDescent="0.2">
      <c r="A143" s="660"/>
      <c r="B143" s="818"/>
      <c r="C143" s="732"/>
      <c r="D143" s="732"/>
      <c r="E143" s="70"/>
      <c r="F143" s="659"/>
    </row>
    <row r="144" spans="1:6" x14ac:dyDescent="0.2">
      <c r="A144" s="650"/>
      <c r="B144" s="659"/>
      <c r="C144" s="659"/>
      <c r="D144" s="659"/>
      <c r="E144" s="659"/>
      <c r="F144" s="659"/>
    </row>
    <row r="145" spans="1:6" x14ac:dyDescent="0.2">
      <c r="A145" s="660" t="s">
        <v>364</v>
      </c>
      <c r="B145" s="973" t="s">
        <v>160</v>
      </c>
      <c r="C145" s="835"/>
      <c r="D145" s="835"/>
      <c r="E145" s="835"/>
      <c r="F145" s="835"/>
    </row>
    <row r="146" spans="1:6" x14ac:dyDescent="0.2">
      <c r="A146" s="660" t="s">
        <v>364</v>
      </c>
      <c r="B146" s="924"/>
      <c r="C146" s="924"/>
      <c r="D146" s="181" t="s">
        <v>750</v>
      </c>
      <c r="E146" s="181" t="s">
        <v>751</v>
      </c>
      <c r="F146" s="659"/>
    </row>
    <row r="147" spans="1:6" x14ac:dyDescent="0.2">
      <c r="A147" s="660" t="s">
        <v>364</v>
      </c>
      <c r="B147" s="925" t="s">
        <v>752</v>
      </c>
      <c r="C147" s="925"/>
      <c r="D147" s="492" t="s">
        <v>1030</v>
      </c>
      <c r="E147" s="492"/>
      <c r="F147" s="659"/>
    </row>
    <row r="148" spans="1:6" x14ac:dyDescent="0.2">
      <c r="A148" s="660" t="s">
        <v>364</v>
      </c>
      <c r="B148" s="925" t="s">
        <v>753</v>
      </c>
      <c r="C148" s="925"/>
      <c r="D148" s="492" t="s">
        <v>1030</v>
      </c>
      <c r="E148" s="27"/>
      <c r="F148" s="659"/>
    </row>
    <row r="149" spans="1:6" x14ac:dyDescent="0.2">
      <c r="A149" s="660" t="s">
        <v>364</v>
      </c>
      <c r="B149" s="925" t="s">
        <v>754</v>
      </c>
      <c r="C149" s="925"/>
      <c r="D149" s="492" t="s">
        <v>1030</v>
      </c>
      <c r="E149" s="27"/>
      <c r="F149" s="659"/>
    </row>
    <row r="150" spans="1:6" x14ac:dyDescent="0.2">
      <c r="A150" s="660" t="s">
        <v>364</v>
      </c>
      <c r="B150" s="925" t="s">
        <v>755</v>
      </c>
      <c r="C150" s="925"/>
      <c r="D150" s="27"/>
      <c r="E150" s="27"/>
      <c r="F150" s="659"/>
    </row>
    <row r="151" spans="1:6" x14ac:dyDescent="0.2">
      <c r="A151" s="660" t="s">
        <v>364</v>
      </c>
      <c r="B151" s="925" t="s">
        <v>756</v>
      </c>
      <c r="C151" s="925"/>
      <c r="D151" s="27"/>
      <c r="E151" s="27"/>
      <c r="F151" s="659"/>
    </row>
    <row r="152" spans="1:6" x14ac:dyDescent="0.2">
      <c r="A152" s="660" t="s">
        <v>364</v>
      </c>
      <c r="B152" s="925" t="s">
        <v>757</v>
      </c>
      <c r="C152" s="925"/>
      <c r="D152" s="27"/>
      <c r="E152" s="166"/>
      <c r="F152" s="659"/>
    </row>
    <row r="153" spans="1:6" x14ac:dyDescent="0.2">
      <c r="A153" s="660" t="s">
        <v>364</v>
      </c>
      <c r="B153" s="925" t="s">
        <v>758</v>
      </c>
      <c r="C153" s="925"/>
      <c r="D153" s="27"/>
      <c r="E153" s="27"/>
      <c r="F153" s="659"/>
    </row>
    <row r="154" spans="1:6" x14ac:dyDescent="0.2">
      <c r="A154" s="660" t="s">
        <v>364</v>
      </c>
      <c r="B154" s="925" t="s">
        <v>916</v>
      </c>
      <c r="C154" s="925"/>
      <c r="D154" s="27"/>
      <c r="E154" s="492" t="s">
        <v>1030</v>
      </c>
      <c r="F154" s="659"/>
    </row>
    <row r="155" spans="1:6" x14ac:dyDescent="0.2">
      <c r="A155" s="660" t="s">
        <v>364</v>
      </c>
      <c r="B155" s="925" t="s">
        <v>759</v>
      </c>
      <c r="C155" s="925"/>
      <c r="D155" s="492" t="s">
        <v>1030</v>
      </c>
      <c r="E155" s="27"/>
      <c r="F155" s="659"/>
    </row>
    <row r="156" spans="1:6" x14ac:dyDescent="0.2">
      <c r="A156" s="660" t="s">
        <v>364</v>
      </c>
      <c r="B156" s="925" t="s">
        <v>760</v>
      </c>
      <c r="C156" s="925"/>
      <c r="D156" s="27"/>
      <c r="E156" s="27"/>
      <c r="F156" s="659"/>
    </row>
    <row r="157" spans="1:6" x14ac:dyDescent="0.2">
      <c r="A157" s="660" t="s">
        <v>364</v>
      </c>
      <c r="B157" s="925" t="s">
        <v>761</v>
      </c>
      <c r="C157" s="925"/>
      <c r="D157" s="492" t="s">
        <v>1030</v>
      </c>
      <c r="E157" s="27"/>
      <c r="F157" s="659"/>
    </row>
    <row r="158" spans="1:6" x14ac:dyDescent="0.2">
      <c r="A158" s="650"/>
      <c r="B158" s="659"/>
      <c r="C158" s="659"/>
      <c r="D158" s="659"/>
      <c r="E158" s="659"/>
      <c r="F158" s="659"/>
    </row>
    <row r="159" spans="1:6" ht="55.5" customHeight="1" x14ac:dyDescent="0.2">
      <c r="A159" s="240" t="s">
        <v>584</v>
      </c>
      <c r="B159" s="970" t="s">
        <v>585</v>
      </c>
      <c r="C159" s="970"/>
      <c r="D159" s="970"/>
      <c r="E159" s="970"/>
      <c r="F159" s="659"/>
    </row>
    <row r="160" spans="1:6" x14ac:dyDescent="0.2">
      <c r="A160" s="650"/>
      <c r="B160" s="971"/>
      <c r="C160" s="972"/>
      <c r="D160" s="972"/>
      <c r="E160" s="972"/>
      <c r="F160" s="659"/>
    </row>
    <row r="161" spans="1:6" x14ac:dyDescent="0.2">
      <c r="A161" s="650"/>
      <c r="B161" s="972"/>
      <c r="C161" s="972"/>
      <c r="D161" s="972"/>
      <c r="E161" s="972"/>
      <c r="F161" s="659"/>
    </row>
    <row r="162" spans="1:6" x14ac:dyDescent="0.2">
      <c r="A162" s="650"/>
      <c r="B162" s="972"/>
      <c r="C162" s="972"/>
      <c r="D162" s="972"/>
      <c r="E162" s="972"/>
      <c r="F162" s="659"/>
    </row>
    <row r="163" spans="1:6" x14ac:dyDescent="0.2">
      <c r="A163" s="650"/>
      <c r="B163" s="972"/>
      <c r="C163" s="972"/>
      <c r="D163" s="972"/>
      <c r="E163" s="972"/>
      <c r="F163" s="659"/>
    </row>
    <row r="164" spans="1:6" x14ac:dyDescent="0.2">
      <c r="A164" s="650"/>
      <c r="B164" s="659"/>
      <c r="C164" s="659"/>
      <c r="D164" s="659"/>
      <c r="E164" s="659"/>
      <c r="F164" s="659"/>
    </row>
    <row r="165" spans="1:6" x14ac:dyDescent="0.2"/>
    <row r="166" spans="1:6" x14ac:dyDescent="0.2"/>
    <row r="167" spans="1:6" x14ac:dyDescent="0.2"/>
    <row r="168" spans="1:6" x14ac:dyDescent="0.2"/>
  </sheetData>
  <mergeCells count="105">
    <mergeCell ref="B61:F61"/>
    <mergeCell ref="B133:C133"/>
    <mergeCell ref="B121:D121"/>
    <mergeCell ref="B134:C134"/>
    <mergeCell ref="B122:D122"/>
    <mergeCell ref="B123:D123"/>
    <mergeCell ref="B124:D124"/>
    <mergeCell ref="B130:D130"/>
    <mergeCell ref="B141:D141"/>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B106:D106"/>
    <mergeCell ref="B108:F108"/>
    <mergeCell ref="B145:F145"/>
    <mergeCell ref="B142:D142"/>
    <mergeCell ref="B143:D143"/>
    <mergeCell ref="B135:D135"/>
    <mergeCell ref="B136:D136"/>
    <mergeCell ref="B137:D137"/>
    <mergeCell ref="B138:D138"/>
    <mergeCell ref="B139:D139"/>
    <mergeCell ref="B140:D140"/>
    <mergeCell ref="D62:D63"/>
    <mergeCell ref="C62:C63"/>
    <mergeCell ref="C109:D109"/>
    <mergeCell ref="B97:D97"/>
    <mergeCell ref="B98:D98"/>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C56:F56"/>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 ref="B73:D73"/>
    <mergeCell ref="B74:D74"/>
    <mergeCell ref="B94:D94"/>
    <mergeCell ref="E62:E63"/>
  </mergeCells>
  <phoneticPr fontId="0" type="noConversion"/>
  <hyperlinks>
    <hyperlink ref="I1" location="H!A1" display="Integrated / Survey Version"/>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2"/>
  <sheetViews>
    <sheetView windowProtection="1" showRuler="0" zoomScaleNormal="100" workbookViewId="0">
      <selection sqref="A1:K1"/>
    </sheetView>
  </sheetViews>
  <sheetFormatPr defaultColWidth="9.140625" defaultRowHeight="12.75" customHeight="1" zeroHeight="1" x14ac:dyDescent="0.2"/>
  <cols>
    <col min="1" max="2" width="3.85546875" style="372" customWidth="1"/>
    <col min="3" max="3" width="10.7109375" style="372" customWidth="1"/>
    <col min="4" max="11" width="9" style="372" customWidth="1"/>
    <col min="12" max="12" width="9.140625" style="372" customWidth="1"/>
    <col min="13" max="16384" width="9.140625" style="372"/>
  </cols>
  <sheetData>
    <row r="1" spans="1:20" ht="34.5" thickBot="1" x14ac:dyDescent="0.25">
      <c r="A1" s="945" t="s">
        <v>1048</v>
      </c>
      <c r="B1" s="945"/>
      <c r="C1" s="945"/>
      <c r="D1" s="945"/>
      <c r="E1" s="945"/>
      <c r="F1" s="945"/>
      <c r="G1" s="945"/>
      <c r="H1" s="945"/>
      <c r="I1" s="945"/>
      <c r="J1" s="945"/>
      <c r="K1" s="945"/>
      <c r="L1" s="405" t="s">
        <v>1004</v>
      </c>
      <c r="M1" s="406" t="s">
        <v>1005</v>
      </c>
      <c r="N1" s="414" t="s">
        <v>987</v>
      </c>
      <c r="P1" s="410" t="s">
        <v>990</v>
      </c>
      <c r="Q1" s="411" t="s">
        <v>991</v>
      </c>
      <c r="R1" s="412" t="s">
        <v>992</v>
      </c>
      <c r="S1" s="413" t="s">
        <v>1008</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75" customFormat="1" ht="55.5" customHeight="1" x14ac:dyDescent="0.2">
      <c r="B6" s="371"/>
      <c r="C6" s="928" t="s">
        <v>829</v>
      </c>
      <c r="D6" s="928"/>
      <c r="E6" s="928"/>
      <c r="F6" s="928"/>
      <c r="G6" s="928"/>
      <c r="H6" s="928"/>
      <c r="I6" s="928"/>
      <c r="J6" s="255" t="s">
        <v>838</v>
      </c>
      <c r="K6" s="255" t="s">
        <v>839</v>
      </c>
    </row>
    <row r="7" spans="1:20" s="375" customFormat="1" ht="46.5" customHeight="1" x14ac:dyDescent="0.2">
      <c r="B7" s="371"/>
      <c r="C7" s="928" t="s">
        <v>830</v>
      </c>
      <c r="D7" s="928"/>
      <c r="E7" s="928"/>
      <c r="F7" s="928"/>
      <c r="G7" s="928"/>
      <c r="H7" s="928"/>
      <c r="I7" s="928"/>
      <c r="J7" s="255" t="s">
        <v>838</v>
      </c>
      <c r="K7" s="255" t="s">
        <v>455</v>
      </c>
    </row>
    <row r="8" spans="1:20" s="375" customFormat="1" ht="24.75" customHeight="1" x14ac:dyDescent="0.2">
      <c r="B8" s="371"/>
      <c r="C8" s="928" t="s">
        <v>831</v>
      </c>
      <c r="D8" s="928"/>
      <c r="E8" s="928"/>
      <c r="F8" s="928"/>
      <c r="G8" s="928"/>
      <c r="H8" s="928"/>
      <c r="I8" s="928"/>
      <c r="J8" s="255" t="s">
        <v>838</v>
      </c>
      <c r="K8" s="255" t="s">
        <v>840</v>
      </c>
    </row>
    <row r="9" spans="1:20" s="375" customFormat="1" ht="25.5" customHeight="1" x14ac:dyDescent="0.2">
      <c r="B9" s="371"/>
      <c r="C9" s="928" t="s">
        <v>832</v>
      </c>
      <c r="D9" s="928"/>
      <c r="E9" s="928"/>
      <c r="F9" s="928"/>
      <c r="G9" s="928"/>
      <c r="H9" s="928"/>
      <c r="I9" s="928"/>
      <c r="J9" s="255" t="s">
        <v>838</v>
      </c>
      <c r="K9" s="255" t="s">
        <v>838</v>
      </c>
    </row>
    <row r="10" spans="1:20" s="375" customFormat="1" x14ac:dyDescent="0.2">
      <c r="B10" s="371"/>
      <c r="C10" s="928" t="s">
        <v>833</v>
      </c>
      <c r="D10" s="928"/>
      <c r="E10" s="928"/>
      <c r="F10" s="928"/>
      <c r="G10" s="928"/>
      <c r="H10" s="928"/>
      <c r="I10" s="928"/>
      <c r="J10" s="255" t="s">
        <v>840</v>
      </c>
      <c r="K10" s="255" t="s">
        <v>838</v>
      </c>
    </row>
    <row r="11" spans="1:20" s="375" customFormat="1" x14ac:dyDescent="0.2">
      <c r="B11" s="371"/>
      <c r="C11" s="928" t="s">
        <v>834</v>
      </c>
      <c r="D11" s="928"/>
      <c r="E11" s="928"/>
      <c r="F11" s="928"/>
      <c r="G11" s="928"/>
      <c r="H11" s="928"/>
      <c r="I11" s="928"/>
      <c r="J11" s="255" t="s">
        <v>838</v>
      </c>
      <c r="K11" s="255" t="s">
        <v>838</v>
      </c>
    </row>
    <row r="12" spans="1:20" s="375" customFormat="1" x14ac:dyDescent="0.2">
      <c r="B12" s="37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63"/>
      <c r="D20" s="363"/>
      <c r="E20" s="363"/>
      <c r="F20" s="363"/>
      <c r="G20" s="363"/>
      <c r="H20" s="363"/>
      <c r="I20" s="363"/>
      <c r="J20" s="363"/>
      <c r="K20" s="363"/>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v>183</v>
      </c>
      <c r="J22" s="108">
        <v>107</v>
      </c>
      <c r="K22" s="108">
        <v>290</v>
      </c>
    </row>
    <row r="23" spans="1:11" x14ac:dyDescent="0.2">
      <c r="A23" s="3" t="s">
        <v>189</v>
      </c>
      <c r="B23" s="182" t="s">
        <v>165</v>
      </c>
      <c r="C23" s="756" t="s">
        <v>166</v>
      </c>
      <c r="D23" s="756"/>
      <c r="E23" s="756"/>
      <c r="F23" s="756"/>
      <c r="G23" s="756"/>
      <c r="H23" s="757"/>
      <c r="I23" s="108">
        <v>21</v>
      </c>
      <c r="J23" s="108">
        <v>6</v>
      </c>
      <c r="K23" s="108">
        <v>27</v>
      </c>
    </row>
    <row r="24" spans="1:11" x14ac:dyDescent="0.2">
      <c r="A24" s="3" t="s">
        <v>189</v>
      </c>
      <c r="B24" s="182" t="s">
        <v>167</v>
      </c>
      <c r="C24" s="756" t="s">
        <v>168</v>
      </c>
      <c r="D24" s="756"/>
      <c r="E24" s="756"/>
      <c r="F24" s="756"/>
      <c r="G24" s="756"/>
      <c r="H24" s="757"/>
      <c r="I24" s="108">
        <v>83</v>
      </c>
      <c r="J24" s="108">
        <v>60</v>
      </c>
      <c r="K24" s="108">
        <v>143</v>
      </c>
    </row>
    <row r="25" spans="1:11" x14ac:dyDescent="0.2">
      <c r="A25" s="3" t="s">
        <v>189</v>
      </c>
      <c r="B25" s="182" t="s">
        <v>169</v>
      </c>
      <c r="C25" s="756" t="s">
        <v>170</v>
      </c>
      <c r="D25" s="756"/>
      <c r="E25" s="756"/>
      <c r="F25" s="756"/>
      <c r="G25" s="756"/>
      <c r="H25" s="757"/>
      <c r="I25" s="108">
        <v>100</v>
      </c>
      <c r="J25" s="108">
        <v>47</v>
      </c>
      <c r="K25" s="108">
        <v>147</v>
      </c>
    </row>
    <row r="26" spans="1:11" ht="14.25" customHeight="1" x14ac:dyDescent="0.2">
      <c r="A26" s="3" t="s">
        <v>189</v>
      </c>
      <c r="B26" s="182" t="s">
        <v>171</v>
      </c>
      <c r="C26" s="756" t="s">
        <v>172</v>
      </c>
      <c r="D26" s="756"/>
      <c r="E26" s="756"/>
      <c r="F26" s="756"/>
      <c r="G26" s="756"/>
      <c r="H26" s="757"/>
      <c r="I26" s="108">
        <v>3</v>
      </c>
      <c r="J26" s="108">
        <v>1</v>
      </c>
      <c r="K26" s="108">
        <v>4</v>
      </c>
    </row>
    <row r="27" spans="1:11" ht="25.5" customHeight="1" x14ac:dyDescent="0.2">
      <c r="A27" s="3" t="s">
        <v>189</v>
      </c>
      <c r="B27" s="183" t="s">
        <v>173</v>
      </c>
      <c r="C27" s="906" t="s">
        <v>147</v>
      </c>
      <c r="D27" s="906"/>
      <c r="E27" s="906"/>
      <c r="F27" s="906"/>
      <c r="G27" s="906"/>
      <c r="H27" s="891"/>
      <c r="I27" s="108">
        <v>146</v>
      </c>
      <c r="J27" s="108">
        <v>23</v>
      </c>
      <c r="K27" s="108">
        <v>169</v>
      </c>
    </row>
    <row r="28" spans="1:11" ht="26.25" customHeight="1" x14ac:dyDescent="0.2">
      <c r="A28" s="3" t="s">
        <v>189</v>
      </c>
      <c r="B28" s="183" t="s">
        <v>174</v>
      </c>
      <c r="C28" s="756" t="s">
        <v>175</v>
      </c>
      <c r="D28" s="756"/>
      <c r="E28" s="756"/>
      <c r="F28" s="756"/>
      <c r="G28" s="756"/>
      <c r="H28" s="757"/>
      <c r="I28" s="108">
        <v>37</v>
      </c>
      <c r="J28" s="108">
        <v>75</v>
      </c>
      <c r="K28" s="108">
        <v>112</v>
      </c>
    </row>
    <row r="29" spans="1:11" x14ac:dyDescent="0.2">
      <c r="A29" s="3" t="s">
        <v>189</v>
      </c>
      <c r="B29" s="182" t="s">
        <v>176</v>
      </c>
      <c r="C29" s="756" t="s">
        <v>177</v>
      </c>
      <c r="D29" s="756"/>
      <c r="E29" s="756"/>
      <c r="F29" s="756"/>
      <c r="G29" s="756"/>
      <c r="H29" s="757"/>
      <c r="I29" s="108">
        <v>0</v>
      </c>
      <c r="J29" s="108">
        <v>9</v>
      </c>
      <c r="K29" s="108">
        <v>9</v>
      </c>
    </row>
    <row r="30" spans="1:11" ht="25.5" customHeight="1" x14ac:dyDescent="0.2">
      <c r="A30" s="3" t="s">
        <v>189</v>
      </c>
      <c r="B30" s="182" t="s">
        <v>178</v>
      </c>
      <c r="C30" s="756" t="s">
        <v>392</v>
      </c>
      <c r="D30" s="756"/>
      <c r="E30" s="756"/>
      <c r="F30" s="756"/>
      <c r="G30" s="756"/>
      <c r="H30" s="757"/>
      <c r="I30" s="108">
        <v>0</v>
      </c>
      <c r="J30" s="108">
        <v>0</v>
      </c>
      <c r="K30" s="108">
        <v>0</v>
      </c>
    </row>
    <row r="31" spans="1:11" ht="25.5" customHeight="1" x14ac:dyDescent="0.2">
      <c r="A31" s="3" t="s">
        <v>189</v>
      </c>
      <c r="B31" s="237" t="s">
        <v>208</v>
      </c>
      <c r="C31" s="833" t="s">
        <v>843</v>
      </c>
      <c r="D31" s="833"/>
      <c r="E31" s="833"/>
      <c r="F31" s="833"/>
      <c r="G31" s="833"/>
      <c r="H31" s="833"/>
      <c r="I31" s="108">
        <v>0</v>
      </c>
      <c r="J31" s="108">
        <v>0</v>
      </c>
      <c r="K31" s="108">
        <v>0</v>
      </c>
    </row>
    <row r="32" spans="1:11" x14ac:dyDescent="0.2"/>
    <row r="33" spans="1:13" x14ac:dyDescent="0.2">
      <c r="A33" s="433" t="s">
        <v>190</v>
      </c>
      <c r="B33" s="937" t="s">
        <v>192</v>
      </c>
      <c r="C33" s="835"/>
      <c r="D33" s="835"/>
      <c r="E33" s="835"/>
      <c r="F33" s="835"/>
      <c r="G33" s="835"/>
      <c r="H33" s="835"/>
      <c r="I33" s="835"/>
      <c r="J33" s="835"/>
      <c r="K33" s="835"/>
    </row>
    <row r="34" spans="1:13" ht="64.5" customHeight="1" x14ac:dyDescent="0.2">
      <c r="A34" s="434"/>
      <c r="B34" s="770" t="s">
        <v>1088</v>
      </c>
      <c r="C34" s="731"/>
      <c r="D34" s="731"/>
      <c r="E34" s="731"/>
      <c r="F34" s="731"/>
      <c r="G34" s="731"/>
      <c r="H34" s="731"/>
      <c r="I34" s="731"/>
      <c r="J34" s="731"/>
      <c r="K34" s="731"/>
    </row>
    <row r="35" spans="1:13" x14ac:dyDescent="0.2">
      <c r="A35" s="434"/>
      <c r="B35" s="333"/>
      <c r="C35" s="333"/>
      <c r="D35" s="333"/>
      <c r="E35" s="333"/>
      <c r="F35" s="333"/>
      <c r="G35" s="333"/>
      <c r="H35" s="333"/>
      <c r="I35" s="333"/>
      <c r="J35" s="333"/>
      <c r="K35" s="333"/>
    </row>
    <row r="36" spans="1:13" s="225" customFormat="1" x14ac:dyDescent="0.2">
      <c r="A36" s="435" t="s">
        <v>190</v>
      </c>
      <c r="B36" s="935" t="s">
        <v>1089</v>
      </c>
      <c r="C36" s="936"/>
      <c r="D36" s="936"/>
      <c r="E36" s="936"/>
      <c r="F36" s="936"/>
      <c r="G36" s="628">
        <f>J36/J37</f>
        <v>11.298780487804878</v>
      </c>
      <c r="H36" s="239" t="s">
        <v>209</v>
      </c>
      <c r="I36" s="257" t="s">
        <v>844</v>
      </c>
      <c r="J36" s="626">
        <f>'B CAS'!G12+('B CAS'!H12/3)</f>
        <v>2470.6666666666665</v>
      </c>
      <c r="K36" s="257" t="s">
        <v>845</v>
      </c>
    </row>
    <row r="37" spans="1:13" s="225" customFormat="1" x14ac:dyDescent="0.2">
      <c r="I37" s="259" t="s">
        <v>846</v>
      </c>
      <c r="J37" s="626">
        <f>I22+(J22/3)</f>
        <v>218.66666666666666</v>
      </c>
      <c r="K37" s="257" t="s">
        <v>210</v>
      </c>
    </row>
    <row r="38" spans="1:13" ht="16.5" customHeight="1" x14ac:dyDescent="0.2">
      <c r="A38" s="3" t="s">
        <v>191</v>
      </c>
      <c r="B38" s="937" t="s">
        <v>179</v>
      </c>
      <c r="C38" s="835"/>
      <c r="D38" s="835"/>
      <c r="E38" s="835"/>
      <c r="F38" s="835"/>
      <c r="G38" s="835"/>
      <c r="H38" s="835"/>
      <c r="I38" s="835"/>
      <c r="J38" s="835"/>
      <c r="K38" s="835"/>
    </row>
    <row r="39" spans="1:13" ht="27" customHeight="1" x14ac:dyDescent="0.2">
      <c r="A39" s="3"/>
      <c r="B39" s="836" t="s">
        <v>982</v>
      </c>
      <c r="C39" s="731"/>
      <c r="D39" s="731"/>
      <c r="E39" s="731"/>
      <c r="F39" s="731"/>
      <c r="G39" s="731"/>
      <c r="H39" s="731"/>
      <c r="I39" s="731"/>
      <c r="J39" s="731"/>
      <c r="K39" s="731"/>
    </row>
    <row r="40" spans="1:13" ht="115.5" customHeight="1" x14ac:dyDescent="0.2">
      <c r="A40" s="3"/>
      <c r="B40" s="941" t="s">
        <v>762</v>
      </c>
      <c r="C40" s="731"/>
      <c r="D40" s="731"/>
      <c r="E40" s="731"/>
      <c r="F40" s="731"/>
      <c r="G40" s="731"/>
      <c r="H40" s="731"/>
      <c r="I40" s="731"/>
      <c r="J40" s="731"/>
      <c r="K40" s="731"/>
    </row>
    <row r="41" spans="1:13" ht="93" customHeight="1" x14ac:dyDescent="0.2">
      <c r="A41" s="3"/>
      <c r="B41" s="941" t="s">
        <v>763</v>
      </c>
      <c r="C41" s="836"/>
      <c r="D41" s="836"/>
      <c r="E41" s="836"/>
      <c r="F41" s="836"/>
      <c r="G41" s="836"/>
      <c r="H41" s="836"/>
      <c r="I41" s="836"/>
      <c r="J41" s="836"/>
      <c r="K41" s="836"/>
    </row>
    <row r="42" spans="1:13" ht="68.25" customHeight="1" x14ac:dyDescent="0.2">
      <c r="A42" s="3"/>
      <c r="B42" s="836" t="s">
        <v>983</v>
      </c>
      <c r="C42" s="731"/>
      <c r="D42" s="731"/>
      <c r="E42" s="731"/>
      <c r="F42" s="731"/>
      <c r="G42" s="731"/>
      <c r="H42" s="731"/>
      <c r="I42" s="731"/>
      <c r="J42" s="731"/>
      <c r="K42" s="731"/>
    </row>
    <row r="43" spans="1:13" x14ac:dyDescent="0.2">
      <c r="A43" s="3"/>
      <c r="B43" s="185"/>
      <c r="C43" s="185"/>
      <c r="D43" s="185"/>
      <c r="E43" s="185"/>
      <c r="F43" s="185"/>
      <c r="G43" s="185"/>
      <c r="H43" s="185"/>
      <c r="I43" s="185"/>
      <c r="J43" s="185"/>
      <c r="K43" s="185"/>
    </row>
    <row r="44" spans="1:13" x14ac:dyDescent="0.2">
      <c r="A44" s="3" t="s">
        <v>191</v>
      </c>
      <c r="B44" s="942" t="s">
        <v>419</v>
      </c>
      <c r="C44" s="782"/>
      <c r="D44" s="782"/>
      <c r="E44" s="782"/>
      <c r="F44" s="782"/>
      <c r="G44" s="782"/>
      <c r="H44" s="782"/>
      <c r="I44" s="782"/>
      <c r="J44" s="782"/>
      <c r="K44" s="782"/>
    </row>
    <row r="45" spans="1:13" x14ac:dyDescent="0.2"/>
    <row r="46" spans="1:13" x14ac:dyDescent="0.2">
      <c r="A46" s="3" t="s">
        <v>191</v>
      </c>
      <c r="B46" s="938" t="s">
        <v>420</v>
      </c>
      <c r="C46" s="938"/>
      <c r="D46" s="938"/>
      <c r="E46" s="938"/>
      <c r="F46" s="938"/>
      <c r="G46" s="938"/>
      <c r="H46" s="938"/>
      <c r="I46" s="938"/>
      <c r="J46" s="938"/>
      <c r="K46" s="938"/>
    </row>
    <row r="47" spans="1:13" ht="12.75" customHeight="1" x14ac:dyDescent="0.2">
      <c r="A47" s="3" t="s">
        <v>191</v>
      </c>
      <c r="B47" s="939" t="s">
        <v>180</v>
      </c>
      <c r="C47" s="939"/>
      <c r="D47" s="184" t="s">
        <v>181</v>
      </c>
      <c r="E47" s="184" t="s">
        <v>182</v>
      </c>
      <c r="F47" s="184" t="s">
        <v>183</v>
      </c>
      <c r="G47" s="184" t="s">
        <v>184</v>
      </c>
      <c r="H47" s="184" t="s">
        <v>185</v>
      </c>
      <c r="I47" s="184" t="s">
        <v>186</v>
      </c>
      <c r="J47" s="184" t="s">
        <v>187</v>
      </c>
      <c r="K47" s="184" t="s">
        <v>270</v>
      </c>
      <c r="M47" s="644" t="s">
        <v>1146</v>
      </c>
    </row>
    <row r="48" spans="1:13" x14ac:dyDescent="0.2">
      <c r="A48" s="3" t="s">
        <v>191</v>
      </c>
      <c r="B48" s="939"/>
      <c r="C48" s="939"/>
      <c r="D48" s="27">
        <v>87</v>
      </c>
      <c r="E48" s="27">
        <v>190</v>
      </c>
      <c r="F48" s="27">
        <v>127</v>
      </c>
      <c r="G48" s="27">
        <v>70</v>
      </c>
      <c r="H48" s="27">
        <v>23</v>
      </c>
      <c r="I48" s="27">
        <v>7</v>
      </c>
      <c r="J48" s="27">
        <v>6</v>
      </c>
      <c r="K48" s="27">
        <f>SUM(D48:J48)</f>
        <v>510</v>
      </c>
    </row>
    <row r="49" spans="1:11" x14ac:dyDescent="0.2">
      <c r="B49" s="940"/>
      <c r="C49" s="940"/>
      <c r="D49" s="702"/>
      <c r="E49" s="702"/>
      <c r="F49" s="702"/>
      <c r="G49" s="702"/>
      <c r="H49" s="702"/>
      <c r="I49" s="702"/>
      <c r="J49" s="702"/>
      <c r="K49" s="702"/>
    </row>
    <row r="50" spans="1:11" ht="12.75" customHeight="1" x14ac:dyDescent="0.2">
      <c r="A50" s="3" t="s">
        <v>191</v>
      </c>
      <c r="B50" s="939" t="s">
        <v>188</v>
      </c>
      <c r="C50" s="939"/>
      <c r="D50" s="184" t="s">
        <v>181</v>
      </c>
      <c r="E50" s="184" t="s">
        <v>182</v>
      </c>
      <c r="F50" s="184" t="s">
        <v>183</v>
      </c>
      <c r="G50" s="184" t="s">
        <v>184</v>
      </c>
      <c r="H50" s="184" t="s">
        <v>185</v>
      </c>
      <c r="I50" s="184" t="s">
        <v>186</v>
      </c>
      <c r="J50" s="184" t="s">
        <v>187</v>
      </c>
      <c r="K50" s="184" t="s">
        <v>270</v>
      </c>
    </row>
    <row r="51" spans="1:11" x14ac:dyDescent="0.2">
      <c r="A51" s="3" t="s">
        <v>191</v>
      </c>
      <c r="B51" s="939"/>
      <c r="C51" s="939"/>
      <c r="D51" s="27">
        <v>13</v>
      </c>
      <c r="E51" s="27">
        <v>81</v>
      </c>
      <c r="F51" s="27">
        <v>30</v>
      </c>
      <c r="G51" s="27">
        <v>5</v>
      </c>
      <c r="H51" s="27">
        <v>5</v>
      </c>
      <c r="I51" s="27">
        <v>0</v>
      </c>
      <c r="J51" s="27">
        <v>0</v>
      </c>
      <c r="K51" s="27">
        <f>SUM(D51:J51)</f>
        <v>134</v>
      </c>
    </row>
    <row r="52" spans="1:11" ht="20.25" customHeight="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2"/>
  <sheetViews>
    <sheetView windowProtection="1" showRuler="0" zoomScaleNormal="100" workbookViewId="0">
      <selection sqref="A1:K1"/>
    </sheetView>
  </sheetViews>
  <sheetFormatPr defaultColWidth="9.140625" defaultRowHeight="12.75" customHeight="1" zeroHeight="1" x14ac:dyDescent="0.2"/>
  <cols>
    <col min="1" max="2" width="3.85546875" style="372" customWidth="1"/>
    <col min="3" max="3" width="10.7109375" style="372" customWidth="1"/>
    <col min="4" max="11" width="9" style="372" customWidth="1"/>
    <col min="12" max="12" width="9.140625" style="372" customWidth="1"/>
    <col min="13" max="16384" width="9.140625" style="372"/>
  </cols>
  <sheetData>
    <row r="1" spans="1:20" ht="34.5" thickBot="1" x14ac:dyDescent="0.25">
      <c r="A1" s="946" t="s">
        <v>1047</v>
      </c>
      <c r="B1" s="946"/>
      <c r="C1" s="946"/>
      <c r="D1" s="946"/>
      <c r="E1" s="946"/>
      <c r="F1" s="946"/>
      <c r="G1" s="946"/>
      <c r="H1" s="946"/>
      <c r="I1" s="946"/>
      <c r="J1" s="946"/>
      <c r="K1" s="946"/>
      <c r="L1" s="405" t="s">
        <v>1004</v>
      </c>
      <c r="M1" s="406" t="s">
        <v>1005</v>
      </c>
      <c r="N1" s="414" t="s">
        <v>987</v>
      </c>
      <c r="O1" s="409" t="s">
        <v>989</v>
      </c>
      <c r="Q1" s="411" t="s">
        <v>991</v>
      </c>
      <c r="R1" s="412" t="s">
        <v>992</v>
      </c>
      <c r="S1" s="413" t="s">
        <v>1008</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75" customFormat="1" ht="55.5" customHeight="1" x14ac:dyDescent="0.2">
      <c r="B6" s="371"/>
      <c r="C6" s="928" t="s">
        <v>829</v>
      </c>
      <c r="D6" s="928"/>
      <c r="E6" s="928"/>
      <c r="F6" s="928"/>
      <c r="G6" s="928"/>
      <c r="H6" s="928"/>
      <c r="I6" s="928"/>
      <c r="J6" s="255" t="s">
        <v>838</v>
      </c>
      <c r="K6" s="255" t="s">
        <v>839</v>
      </c>
    </row>
    <row r="7" spans="1:20" s="375" customFormat="1" ht="46.5" customHeight="1" x14ac:dyDescent="0.2">
      <c r="B7" s="371"/>
      <c r="C7" s="928" t="s">
        <v>830</v>
      </c>
      <c r="D7" s="928"/>
      <c r="E7" s="928"/>
      <c r="F7" s="928"/>
      <c r="G7" s="928"/>
      <c r="H7" s="928"/>
      <c r="I7" s="928"/>
      <c r="J7" s="255" t="s">
        <v>838</v>
      </c>
      <c r="K7" s="255" t="s">
        <v>455</v>
      </c>
    </row>
    <row r="8" spans="1:20" s="375" customFormat="1" ht="24.75" customHeight="1" x14ac:dyDescent="0.2">
      <c r="B8" s="371"/>
      <c r="C8" s="928" t="s">
        <v>831</v>
      </c>
      <c r="D8" s="928"/>
      <c r="E8" s="928"/>
      <c r="F8" s="928"/>
      <c r="G8" s="928"/>
      <c r="H8" s="928"/>
      <c r="I8" s="928"/>
      <c r="J8" s="255" t="s">
        <v>838</v>
      </c>
      <c r="K8" s="255" t="s">
        <v>840</v>
      </c>
    </row>
    <row r="9" spans="1:20" s="375" customFormat="1" ht="25.5" customHeight="1" x14ac:dyDescent="0.2">
      <c r="B9" s="371"/>
      <c r="C9" s="928" t="s">
        <v>832</v>
      </c>
      <c r="D9" s="928"/>
      <c r="E9" s="928"/>
      <c r="F9" s="928"/>
      <c r="G9" s="928"/>
      <c r="H9" s="928"/>
      <c r="I9" s="928"/>
      <c r="J9" s="255" t="s">
        <v>838</v>
      </c>
      <c r="K9" s="255" t="s">
        <v>838</v>
      </c>
    </row>
    <row r="10" spans="1:20" s="375" customFormat="1" x14ac:dyDescent="0.2">
      <c r="B10" s="371"/>
      <c r="C10" s="928" t="s">
        <v>833</v>
      </c>
      <c r="D10" s="928"/>
      <c r="E10" s="928"/>
      <c r="F10" s="928"/>
      <c r="G10" s="928"/>
      <c r="H10" s="928"/>
      <c r="I10" s="928"/>
      <c r="J10" s="255" t="s">
        <v>840</v>
      </c>
      <c r="K10" s="255" t="s">
        <v>838</v>
      </c>
    </row>
    <row r="11" spans="1:20" s="375" customFormat="1" x14ac:dyDescent="0.2">
      <c r="B11" s="371"/>
      <c r="C11" s="928" t="s">
        <v>834</v>
      </c>
      <c r="D11" s="928"/>
      <c r="E11" s="928"/>
      <c r="F11" s="928"/>
      <c r="G11" s="928"/>
      <c r="H11" s="928"/>
      <c r="I11" s="928"/>
      <c r="J11" s="255" t="s">
        <v>838</v>
      </c>
      <c r="K11" s="255" t="s">
        <v>838</v>
      </c>
    </row>
    <row r="12" spans="1:20" s="375" customFormat="1" x14ac:dyDescent="0.2">
      <c r="B12" s="37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63"/>
      <c r="D20" s="363"/>
      <c r="E20" s="363"/>
      <c r="F20" s="363"/>
      <c r="G20" s="363"/>
      <c r="H20" s="363"/>
      <c r="I20" s="363"/>
      <c r="J20" s="363"/>
      <c r="K20" s="363"/>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v>4</v>
      </c>
      <c r="J22" s="108">
        <v>32</v>
      </c>
      <c r="K22" s="108">
        <v>36</v>
      </c>
    </row>
    <row r="23" spans="1:11" x14ac:dyDescent="0.2">
      <c r="A23" s="3" t="s">
        <v>189</v>
      </c>
      <c r="B23" s="182" t="s">
        <v>165</v>
      </c>
      <c r="C23" s="756" t="s">
        <v>166</v>
      </c>
      <c r="D23" s="756"/>
      <c r="E23" s="756"/>
      <c r="F23" s="756"/>
      <c r="G23" s="756"/>
      <c r="H23" s="757"/>
      <c r="I23" s="108">
        <v>0</v>
      </c>
      <c r="J23" s="108">
        <v>1</v>
      </c>
      <c r="K23" s="108">
        <v>1</v>
      </c>
    </row>
    <row r="24" spans="1:11" x14ac:dyDescent="0.2">
      <c r="A24" s="3" t="s">
        <v>189</v>
      </c>
      <c r="B24" s="182" t="s">
        <v>167</v>
      </c>
      <c r="C24" s="756" t="s">
        <v>168</v>
      </c>
      <c r="D24" s="756"/>
      <c r="E24" s="756"/>
      <c r="F24" s="756"/>
      <c r="G24" s="756"/>
      <c r="H24" s="757"/>
      <c r="I24" s="108">
        <v>3</v>
      </c>
      <c r="J24" s="108">
        <v>21</v>
      </c>
      <c r="K24" s="108">
        <v>24</v>
      </c>
    </row>
    <row r="25" spans="1:11" x14ac:dyDescent="0.2">
      <c r="A25" s="3" t="s">
        <v>189</v>
      </c>
      <c r="B25" s="182" t="s">
        <v>169</v>
      </c>
      <c r="C25" s="756" t="s">
        <v>170</v>
      </c>
      <c r="D25" s="756"/>
      <c r="E25" s="756"/>
      <c r="F25" s="756"/>
      <c r="G25" s="756"/>
      <c r="H25" s="757"/>
      <c r="I25" s="108">
        <v>1</v>
      </c>
      <c r="J25" s="108">
        <v>11</v>
      </c>
      <c r="K25" s="108">
        <v>12</v>
      </c>
    </row>
    <row r="26" spans="1:11" ht="14.25" customHeight="1" x14ac:dyDescent="0.2">
      <c r="A26" s="3" t="s">
        <v>189</v>
      </c>
      <c r="B26" s="182" t="s">
        <v>171</v>
      </c>
      <c r="C26" s="756" t="s">
        <v>172</v>
      </c>
      <c r="D26" s="756"/>
      <c r="E26" s="756"/>
      <c r="F26" s="756"/>
      <c r="G26" s="756"/>
      <c r="H26" s="757"/>
      <c r="I26" s="108">
        <v>0</v>
      </c>
      <c r="J26" s="108">
        <v>0</v>
      </c>
      <c r="K26" s="108">
        <v>0</v>
      </c>
    </row>
    <row r="27" spans="1:11" ht="25.5" customHeight="1" x14ac:dyDescent="0.2">
      <c r="A27" s="3" t="s">
        <v>189</v>
      </c>
      <c r="B27" s="183" t="s">
        <v>173</v>
      </c>
      <c r="C27" s="906" t="s">
        <v>147</v>
      </c>
      <c r="D27" s="906"/>
      <c r="E27" s="906"/>
      <c r="F27" s="906"/>
      <c r="G27" s="906"/>
      <c r="H27" s="891"/>
      <c r="I27" s="108">
        <v>1</v>
      </c>
      <c r="J27" s="108">
        <v>7</v>
      </c>
      <c r="K27" s="108">
        <v>8</v>
      </c>
    </row>
    <row r="28" spans="1:11" ht="26.25" customHeight="1" x14ac:dyDescent="0.2">
      <c r="A28" s="3" t="s">
        <v>189</v>
      </c>
      <c r="B28" s="183" t="s">
        <v>174</v>
      </c>
      <c r="C28" s="756" t="s">
        <v>175</v>
      </c>
      <c r="D28" s="756"/>
      <c r="E28" s="756"/>
      <c r="F28" s="756"/>
      <c r="G28" s="756"/>
      <c r="H28" s="757"/>
      <c r="I28" s="108">
        <v>3</v>
      </c>
      <c r="J28" s="108">
        <v>25</v>
      </c>
      <c r="K28" s="108">
        <v>28</v>
      </c>
    </row>
    <row r="29" spans="1:11" x14ac:dyDescent="0.2">
      <c r="A29" s="3" t="s">
        <v>189</v>
      </c>
      <c r="B29" s="182" t="s">
        <v>176</v>
      </c>
      <c r="C29" s="756" t="s">
        <v>177</v>
      </c>
      <c r="D29" s="756"/>
      <c r="E29" s="756"/>
      <c r="F29" s="756"/>
      <c r="G29" s="756"/>
      <c r="H29" s="757"/>
      <c r="I29" s="108">
        <v>0</v>
      </c>
      <c r="J29" s="108">
        <v>0</v>
      </c>
      <c r="K29" s="108">
        <v>0</v>
      </c>
    </row>
    <row r="30" spans="1:11" ht="25.5" customHeight="1" x14ac:dyDescent="0.2">
      <c r="A30" s="3" t="s">
        <v>189</v>
      </c>
      <c r="B30" s="182" t="s">
        <v>178</v>
      </c>
      <c r="C30" s="756" t="s">
        <v>392</v>
      </c>
      <c r="D30" s="756"/>
      <c r="E30" s="756"/>
      <c r="F30" s="756"/>
      <c r="G30" s="756"/>
      <c r="H30" s="757"/>
      <c r="I30" s="108">
        <v>0</v>
      </c>
      <c r="J30" s="108">
        <v>0</v>
      </c>
      <c r="K30" s="108">
        <v>0</v>
      </c>
    </row>
    <row r="31" spans="1:11" ht="25.5" customHeight="1" x14ac:dyDescent="0.2">
      <c r="A31" s="3" t="s">
        <v>189</v>
      </c>
      <c r="B31" s="237" t="s">
        <v>208</v>
      </c>
      <c r="C31" s="833" t="s">
        <v>843</v>
      </c>
      <c r="D31" s="833"/>
      <c r="E31" s="833"/>
      <c r="F31" s="833"/>
      <c r="G31" s="833"/>
      <c r="H31" s="833"/>
      <c r="I31" s="108">
        <v>0</v>
      </c>
      <c r="J31" s="108">
        <v>0</v>
      </c>
      <c r="K31" s="108">
        <v>0</v>
      </c>
    </row>
    <row r="32" spans="1:11" x14ac:dyDescent="0.2"/>
    <row r="33" spans="1:13" x14ac:dyDescent="0.2">
      <c r="A33" s="433" t="s">
        <v>190</v>
      </c>
      <c r="B33" s="937" t="s">
        <v>192</v>
      </c>
      <c r="C33" s="835"/>
      <c r="D33" s="835"/>
      <c r="E33" s="835"/>
      <c r="F33" s="835"/>
      <c r="G33" s="835"/>
      <c r="H33" s="835"/>
      <c r="I33" s="835"/>
      <c r="J33" s="835"/>
      <c r="K33" s="835"/>
    </row>
    <row r="34" spans="1:13" ht="64.5" customHeight="1" x14ac:dyDescent="0.2">
      <c r="A34" s="434"/>
      <c r="B34" s="770" t="s">
        <v>1088</v>
      </c>
      <c r="C34" s="731"/>
      <c r="D34" s="731"/>
      <c r="E34" s="731"/>
      <c r="F34" s="731"/>
      <c r="G34" s="731"/>
      <c r="H34" s="731"/>
      <c r="I34" s="731"/>
      <c r="J34" s="731"/>
      <c r="K34" s="731"/>
    </row>
    <row r="35" spans="1:13" x14ac:dyDescent="0.2">
      <c r="A35" s="434"/>
      <c r="B35" s="333"/>
      <c r="C35" s="333"/>
      <c r="D35" s="333"/>
      <c r="E35" s="333"/>
      <c r="F35" s="333"/>
      <c r="G35" s="333"/>
      <c r="H35" s="333"/>
      <c r="I35" s="333"/>
      <c r="J35" s="333"/>
      <c r="K35" s="333"/>
    </row>
    <row r="36" spans="1:13" s="225" customFormat="1" x14ac:dyDescent="0.2">
      <c r="A36" s="435" t="s">
        <v>190</v>
      </c>
      <c r="B36" s="935" t="s">
        <v>1089</v>
      </c>
      <c r="C36" s="936"/>
      <c r="D36" s="936"/>
      <c r="E36" s="936"/>
      <c r="F36" s="936"/>
      <c r="G36" s="238">
        <f>J36/J37</f>
        <v>10.477272727272727</v>
      </c>
      <c r="H36" s="239" t="s">
        <v>209</v>
      </c>
      <c r="I36" s="257" t="s">
        <v>844</v>
      </c>
      <c r="J36" s="258">
        <f>'B CAPS'!G12+('B CAPS'!H12/3)</f>
        <v>153.66666666666666</v>
      </c>
      <c r="K36" s="257" t="s">
        <v>845</v>
      </c>
    </row>
    <row r="37" spans="1:13" s="225" customFormat="1" x14ac:dyDescent="0.2">
      <c r="I37" s="259" t="s">
        <v>846</v>
      </c>
      <c r="J37" s="258">
        <f>I22+(J22/3)</f>
        <v>14.666666666666666</v>
      </c>
      <c r="K37" s="257" t="s">
        <v>210</v>
      </c>
    </row>
    <row r="38" spans="1:13" ht="16.5" customHeight="1" x14ac:dyDescent="0.2">
      <c r="A38" s="3" t="s">
        <v>191</v>
      </c>
      <c r="B38" s="937" t="s">
        <v>179</v>
      </c>
      <c r="C38" s="835"/>
      <c r="D38" s="835"/>
      <c r="E38" s="835"/>
      <c r="F38" s="835"/>
      <c r="G38" s="835"/>
      <c r="H38" s="835"/>
      <c r="I38" s="835"/>
      <c r="J38" s="835"/>
      <c r="K38" s="835"/>
    </row>
    <row r="39" spans="1:13" ht="27" customHeight="1" x14ac:dyDescent="0.2">
      <c r="A39" s="3"/>
      <c r="B39" s="770" t="s">
        <v>1090</v>
      </c>
      <c r="C39" s="731"/>
      <c r="D39" s="731"/>
      <c r="E39" s="731"/>
      <c r="F39" s="731"/>
      <c r="G39" s="731"/>
      <c r="H39" s="731"/>
      <c r="I39" s="731"/>
      <c r="J39" s="731"/>
      <c r="K39" s="731"/>
    </row>
    <row r="40" spans="1:13" ht="115.5" customHeight="1" x14ac:dyDescent="0.2">
      <c r="A40" s="3"/>
      <c r="B40" s="941" t="s">
        <v>762</v>
      </c>
      <c r="C40" s="731"/>
      <c r="D40" s="731"/>
      <c r="E40" s="731"/>
      <c r="F40" s="731"/>
      <c r="G40" s="731"/>
      <c r="H40" s="731"/>
      <c r="I40" s="731"/>
      <c r="J40" s="731"/>
      <c r="K40" s="731"/>
    </row>
    <row r="41" spans="1:13" ht="93" customHeight="1" x14ac:dyDescent="0.2">
      <c r="A41" s="3"/>
      <c r="B41" s="941" t="s">
        <v>763</v>
      </c>
      <c r="C41" s="836"/>
      <c r="D41" s="836"/>
      <c r="E41" s="836"/>
      <c r="F41" s="836"/>
      <c r="G41" s="836"/>
      <c r="H41" s="836"/>
      <c r="I41" s="836"/>
      <c r="J41" s="836"/>
      <c r="K41" s="836"/>
    </row>
    <row r="42" spans="1:13" ht="68.25" customHeight="1" x14ac:dyDescent="0.2">
      <c r="A42" s="3"/>
      <c r="B42" s="770" t="s">
        <v>1091</v>
      </c>
      <c r="C42" s="731"/>
      <c r="D42" s="731"/>
      <c r="E42" s="731"/>
      <c r="F42" s="731"/>
      <c r="G42" s="731"/>
      <c r="H42" s="731"/>
      <c r="I42" s="731"/>
      <c r="J42" s="731"/>
      <c r="K42" s="731"/>
    </row>
    <row r="43" spans="1:13" x14ac:dyDescent="0.2">
      <c r="A43" s="3"/>
      <c r="B43" s="185"/>
      <c r="C43" s="185"/>
      <c r="D43" s="185"/>
      <c r="E43" s="185"/>
      <c r="F43" s="185"/>
      <c r="G43" s="185"/>
      <c r="H43" s="185"/>
      <c r="I43" s="185"/>
      <c r="J43" s="185"/>
      <c r="K43" s="185"/>
    </row>
    <row r="44" spans="1:13" x14ac:dyDescent="0.2">
      <c r="A44" s="3" t="s">
        <v>191</v>
      </c>
      <c r="B44" s="942" t="s">
        <v>419</v>
      </c>
      <c r="C44" s="782"/>
      <c r="D44" s="782"/>
      <c r="E44" s="782"/>
      <c r="F44" s="782"/>
      <c r="G44" s="782"/>
      <c r="H44" s="782"/>
      <c r="I44" s="782"/>
      <c r="J44" s="782"/>
      <c r="K44" s="782"/>
    </row>
    <row r="45" spans="1:13" x14ac:dyDescent="0.2"/>
    <row r="46" spans="1:13" x14ac:dyDescent="0.2">
      <c r="A46" s="3" t="s">
        <v>191</v>
      </c>
      <c r="B46" s="938" t="s">
        <v>420</v>
      </c>
      <c r="C46" s="938"/>
      <c r="D46" s="938"/>
      <c r="E46" s="938"/>
      <c r="F46" s="938"/>
      <c r="G46" s="938"/>
      <c r="H46" s="938"/>
      <c r="I46" s="938"/>
      <c r="J46" s="938"/>
      <c r="K46" s="938"/>
    </row>
    <row r="47" spans="1:13" ht="12.75" customHeight="1" x14ac:dyDescent="0.2">
      <c r="A47" s="3" t="s">
        <v>191</v>
      </c>
      <c r="B47" s="939" t="s">
        <v>180</v>
      </c>
      <c r="C47" s="939"/>
      <c r="D47" s="184" t="s">
        <v>181</v>
      </c>
      <c r="E47" s="184" t="s">
        <v>182</v>
      </c>
      <c r="F47" s="184" t="s">
        <v>183</v>
      </c>
      <c r="G47" s="184" t="s">
        <v>184</v>
      </c>
      <c r="H47" s="184" t="s">
        <v>185</v>
      </c>
      <c r="I47" s="184" t="s">
        <v>186</v>
      </c>
      <c r="J47" s="184" t="s">
        <v>187</v>
      </c>
      <c r="K47" s="184" t="s">
        <v>270</v>
      </c>
      <c r="M47" s="644" t="s">
        <v>1092</v>
      </c>
    </row>
    <row r="48" spans="1:13" x14ac:dyDescent="0.2">
      <c r="A48" s="3" t="s">
        <v>191</v>
      </c>
      <c r="B48" s="939"/>
      <c r="C48" s="939"/>
      <c r="D48" s="27">
        <v>15</v>
      </c>
      <c r="E48" s="27">
        <v>19</v>
      </c>
      <c r="F48" s="27">
        <v>5</v>
      </c>
      <c r="G48" s="27">
        <v>0</v>
      </c>
      <c r="H48" s="27">
        <v>0</v>
      </c>
      <c r="I48" s="27">
        <v>0</v>
      </c>
      <c r="J48" s="27">
        <v>0</v>
      </c>
      <c r="K48" s="27">
        <f>SUM(D48:J48)</f>
        <v>39</v>
      </c>
    </row>
    <row r="49" spans="1:11" x14ac:dyDescent="0.2">
      <c r="B49" s="940"/>
      <c r="C49" s="940"/>
      <c r="D49" s="702"/>
      <c r="E49" s="702"/>
      <c r="F49" s="702"/>
      <c r="G49" s="702"/>
      <c r="H49" s="702"/>
      <c r="I49" s="702"/>
      <c r="J49" s="702"/>
      <c r="K49" s="702"/>
    </row>
    <row r="50" spans="1:11" ht="12.75" customHeight="1" x14ac:dyDescent="0.2">
      <c r="A50" s="3" t="s">
        <v>191</v>
      </c>
      <c r="B50" s="939" t="s">
        <v>188</v>
      </c>
      <c r="C50" s="939"/>
      <c r="D50" s="184" t="s">
        <v>181</v>
      </c>
      <c r="E50" s="184" t="s">
        <v>182</v>
      </c>
      <c r="F50" s="184" t="s">
        <v>183</v>
      </c>
      <c r="G50" s="184" t="s">
        <v>184</v>
      </c>
      <c r="H50" s="184" t="s">
        <v>185</v>
      </c>
      <c r="I50" s="184" t="s">
        <v>186</v>
      </c>
      <c r="J50" s="184" t="s">
        <v>187</v>
      </c>
      <c r="K50" s="184" t="s">
        <v>270</v>
      </c>
    </row>
    <row r="51" spans="1:11" x14ac:dyDescent="0.2">
      <c r="A51" s="3" t="s">
        <v>191</v>
      </c>
      <c r="B51" s="939"/>
      <c r="C51" s="939"/>
      <c r="D51" s="27">
        <v>0</v>
      </c>
      <c r="E51" s="27">
        <v>0</v>
      </c>
      <c r="F51" s="27">
        <v>0</v>
      </c>
      <c r="G51" s="27">
        <v>0</v>
      </c>
      <c r="H51" s="27">
        <v>0</v>
      </c>
      <c r="I51" s="27">
        <v>0</v>
      </c>
      <c r="J51" s="27">
        <v>0</v>
      </c>
      <c r="K51" s="27">
        <f>SUM(D51:J51)</f>
        <v>0</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2"/>
  <sheetViews>
    <sheetView windowProtection="1" showRuler="0" zoomScaleNormal="100" workbookViewId="0">
      <selection sqref="A1:K1"/>
    </sheetView>
  </sheetViews>
  <sheetFormatPr defaultColWidth="9.140625" defaultRowHeight="12.75" customHeight="1" zeroHeight="1" x14ac:dyDescent="0.2"/>
  <cols>
    <col min="1" max="2" width="3.85546875" style="372" customWidth="1"/>
    <col min="3" max="3" width="10.7109375" style="372" customWidth="1"/>
    <col min="4" max="11" width="9" style="372" customWidth="1"/>
    <col min="12" max="12" width="9.140625" style="372" customWidth="1"/>
    <col min="13" max="16384" width="9.140625" style="372"/>
  </cols>
  <sheetData>
    <row r="1" spans="1:20" ht="34.5" thickBot="1" x14ac:dyDescent="0.25">
      <c r="A1" s="947" t="s">
        <v>1046</v>
      </c>
      <c r="B1" s="947"/>
      <c r="C1" s="947"/>
      <c r="D1" s="947"/>
      <c r="E1" s="947"/>
      <c r="F1" s="947"/>
      <c r="G1" s="947"/>
      <c r="H1" s="947"/>
      <c r="I1" s="947"/>
      <c r="J1" s="947"/>
      <c r="K1" s="947"/>
      <c r="L1" s="405" t="s">
        <v>1004</v>
      </c>
      <c r="M1" s="406" t="s">
        <v>1005</v>
      </c>
      <c r="N1" s="414" t="s">
        <v>987</v>
      </c>
      <c r="O1" s="409" t="s">
        <v>989</v>
      </c>
      <c r="P1" s="410" t="s">
        <v>990</v>
      </c>
      <c r="R1" s="412" t="s">
        <v>992</v>
      </c>
      <c r="S1" s="413" t="s">
        <v>1008</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75" customFormat="1" ht="55.5" customHeight="1" x14ac:dyDescent="0.2">
      <c r="B6" s="371"/>
      <c r="C6" s="928" t="s">
        <v>829</v>
      </c>
      <c r="D6" s="928"/>
      <c r="E6" s="928"/>
      <c r="F6" s="928"/>
      <c r="G6" s="928"/>
      <c r="H6" s="928"/>
      <c r="I6" s="928"/>
      <c r="J6" s="255" t="s">
        <v>838</v>
      </c>
      <c r="K6" s="255" t="s">
        <v>839</v>
      </c>
    </row>
    <row r="7" spans="1:20" s="375" customFormat="1" ht="46.5" customHeight="1" x14ac:dyDescent="0.2">
      <c r="B7" s="371"/>
      <c r="C7" s="928" t="s">
        <v>830</v>
      </c>
      <c r="D7" s="928"/>
      <c r="E7" s="928"/>
      <c r="F7" s="928"/>
      <c r="G7" s="928"/>
      <c r="H7" s="928"/>
      <c r="I7" s="928"/>
      <c r="J7" s="255" t="s">
        <v>838</v>
      </c>
      <c r="K7" s="255" t="s">
        <v>455</v>
      </c>
    </row>
    <row r="8" spans="1:20" s="375" customFormat="1" ht="24.75" customHeight="1" x14ac:dyDescent="0.2">
      <c r="B8" s="371"/>
      <c r="C8" s="928" t="s">
        <v>831</v>
      </c>
      <c r="D8" s="928"/>
      <c r="E8" s="928"/>
      <c r="F8" s="928"/>
      <c r="G8" s="928"/>
      <c r="H8" s="928"/>
      <c r="I8" s="928"/>
      <c r="J8" s="255" t="s">
        <v>838</v>
      </c>
      <c r="K8" s="255" t="s">
        <v>840</v>
      </c>
    </row>
    <row r="9" spans="1:20" s="375" customFormat="1" ht="25.5" customHeight="1" x14ac:dyDescent="0.2">
      <c r="B9" s="371"/>
      <c r="C9" s="928" t="s">
        <v>832</v>
      </c>
      <c r="D9" s="928"/>
      <c r="E9" s="928"/>
      <c r="F9" s="928"/>
      <c r="G9" s="928"/>
      <c r="H9" s="928"/>
      <c r="I9" s="928"/>
      <c r="J9" s="255" t="s">
        <v>838</v>
      </c>
      <c r="K9" s="255" t="s">
        <v>838</v>
      </c>
    </row>
    <row r="10" spans="1:20" s="375" customFormat="1" x14ac:dyDescent="0.2">
      <c r="B10" s="371"/>
      <c r="C10" s="928" t="s">
        <v>833</v>
      </c>
      <c r="D10" s="928"/>
      <c r="E10" s="928"/>
      <c r="F10" s="928"/>
      <c r="G10" s="928"/>
      <c r="H10" s="928"/>
      <c r="I10" s="928"/>
      <c r="J10" s="255" t="s">
        <v>840</v>
      </c>
      <c r="K10" s="255" t="s">
        <v>838</v>
      </c>
    </row>
    <row r="11" spans="1:20" s="375" customFormat="1" x14ac:dyDescent="0.2">
      <c r="B11" s="371"/>
      <c r="C11" s="928" t="s">
        <v>834</v>
      </c>
      <c r="D11" s="928"/>
      <c r="E11" s="928"/>
      <c r="F11" s="928"/>
      <c r="G11" s="928"/>
      <c r="H11" s="928"/>
      <c r="I11" s="928"/>
      <c r="J11" s="255" t="s">
        <v>838</v>
      </c>
      <c r="K11" s="255" t="s">
        <v>838</v>
      </c>
    </row>
    <row r="12" spans="1:20" s="375" customFormat="1" x14ac:dyDescent="0.2">
      <c r="B12" s="37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63"/>
      <c r="D20" s="363"/>
      <c r="E20" s="363"/>
      <c r="F20" s="363"/>
      <c r="G20" s="363"/>
      <c r="H20" s="363"/>
      <c r="I20" s="363"/>
      <c r="J20" s="363"/>
      <c r="K20" s="363"/>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v>19</v>
      </c>
      <c r="J22" s="108">
        <v>66</v>
      </c>
      <c r="K22" s="108">
        <v>85</v>
      </c>
    </row>
    <row r="23" spans="1:11" x14ac:dyDescent="0.2">
      <c r="A23" s="3" t="s">
        <v>189</v>
      </c>
      <c r="B23" s="182" t="s">
        <v>165</v>
      </c>
      <c r="C23" s="756" t="s">
        <v>166</v>
      </c>
      <c r="D23" s="756"/>
      <c r="E23" s="756"/>
      <c r="F23" s="756"/>
      <c r="G23" s="756"/>
      <c r="H23" s="757"/>
      <c r="I23" s="108">
        <v>0</v>
      </c>
      <c r="J23" s="108">
        <v>3</v>
      </c>
      <c r="K23" s="108">
        <v>3</v>
      </c>
    </row>
    <row r="24" spans="1:11" x14ac:dyDescent="0.2">
      <c r="A24" s="3" t="s">
        <v>189</v>
      </c>
      <c r="B24" s="182" t="s">
        <v>167</v>
      </c>
      <c r="C24" s="756" t="s">
        <v>168</v>
      </c>
      <c r="D24" s="756"/>
      <c r="E24" s="756"/>
      <c r="F24" s="756"/>
      <c r="G24" s="756"/>
      <c r="H24" s="757"/>
      <c r="I24" s="108">
        <v>15</v>
      </c>
      <c r="J24" s="108">
        <v>40</v>
      </c>
      <c r="K24" s="108">
        <v>55</v>
      </c>
    </row>
    <row r="25" spans="1:11" x14ac:dyDescent="0.2">
      <c r="A25" s="3" t="s">
        <v>189</v>
      </c>
      <c r="B25" s="182" t="s">
        <v>169</v>
      </c>
      <c r="C25" s="756" t="s">
        <v>170</v>
      </c>
      <c r="D25" s="756"/>
      <c r="E25" s="756"/>
      <c r="F25" s="756"/>
      <c r="G25" s="756"/>
      <c r="H25" s="757"/>
      <c r="I25" s="108">
        <v>4</v>
      </c>
      <c r="J25" s="108">
        <v>26</v>
      </c>
      <c r="K25" s="108">
        <v>30</v>
      </c>
    </row>
    <row r="26" spans="1:11" ht="14.25" customHeight="1" x14ac:dyDescent="0.2">
      <c r="A26" s="3" t="s">
        <v>189</v>
      </c>
      <c r="B26" s="182" t="s">
        <v>171</v>
      </c>
      <c r="C26" s="756" t="s">
        <v>172</v>
      </c>
      <c r="D26" s="756"/>
      <c r="E26" s="756"/>
      <c r="F26" s="756"/>
      <c r="G26" s="756"/>
      <c r="H26" s="757"/>
      <c r="I26" s="108">
        <v>0</v>
      </c>
      <c r="J26" s="108">
        <v>0</v>
      </c>
      <c r="K26" s="108">
        <v>0</v>
      </c>
    </row>
    <row r="27" spans="1:11" ht="25.5" customHeight="1" x14ac:dyDescent="0.2">
      <c r="A27" s="3" t="s">
        <v>189</v>
      </c>
      <c r="B27" s="183" t="s">
        <v>173</v>
      </c>
      <c r="C27" s="906" t="s">
        <v>147</v>
      </c>
      <c r="D27" s="906"/>
      <c r="E27" s="906"/>
      <c r="F27" s="906"/>
      <c r="G27" s="906"/>
      <c r="H27" s="891"/>
      <c r="I27" s="108">
        <v>14</v>
      </c>
      <c r="J27" s="108">
        <v>26</v>
      </c>
      <c r="K27" s="108">
        <v>40</v>
      </c>
    </row>
    <row r="28" spans="1:11" ht="26.25" customHeight="1" x14ac:dyDescent="0.2">
      <c r="A28" s="3" t="s">
        <v>189</v>
      </c>
      <c r="B28" s="183" t="s">
        <v>174</v>
      </c>
      <c r="C28" s="756" t="s">
        <v>175</v>
      </c>
      <c r="D28" s="756"/>
      <c r="E28" s="756"/>
      <c r="F28" s="756"/>
      <c r="G28" s="756"/>
      <c r="H28" s="757"/>
      <c r="I28" s="108">
        <v>5</v>
      </c>
      <c r="J28" s="108">
        <v>40</v>
      </c>
      <c r="K28" s="108">
        <v>45</v>
      </c>
    </row>
    <row r="29" spans="1:11" x14ac:dyDescent="0.2">
      <c r="A29" s="3" t="s">
        <v>189</v>
      </c>
      <c r="B29" s="182" t="s">
        <v>176</v>
      </c>
      <c r="C29" s="756" t="s">
        <v>177</v>
      </c>
      <c r="D29" s="756"/>
      <c r="E29" s="756"/>
      <c r="F29" s="756"/>
      <c r="G29" s="756"/>
      <c r="H29" s="757"/>
      <c r="I29" s="108">
        <v>0</v>
      </c>
      <c r="J29" s="108">
        <v>0</v>
      </c>
      <c r="K29" s="108">
        <v>0</v>
      </c>
    </row>
    <row r="30" spans="1:11" ht="25.5" customHeight="1" x14ac:dyDescent="0.2">
      <c r="A30" s="3" t="s">
        <v>189</v>
      </c>
      <c r="B30" s="182" t="s">
        <v>178</v>
      </c>
      <c r="C30" s="756" t="s">
        <v>392</v>
      </c>
      <c r="D30" s="756"/>
      <c r="E30" s="756"/>
      <c r="F30" s="756"/>
      <c r="G30" s="756"/>
      <c r="H30" s="757"/>
      <c r="I30" s="108">
        <v>0</v>
      </c>
      <c r="J30" s="108">
        <v>0</v>
      </c>
      <c r="K30" s="108">
        <v>0</v>
      </c>
    </row>
    <row r="31" spans="1:11" ht="25.5" customHeight="1" x14ac:dyDescent="0.2">
      <c r="A31" s="3" t="s">
        <v>189</v>
      </c>
      <c r="B31" s="237" t="s">
        <v>208</v>
      </c>
      <c r="C31" s="833" t="s">
        <v>843</v>
      </c>
      <c r="D31" s="833"/>
      <c r="E31" s="833"/>
      <c r="F31" s="833"/>
      <c r="G31" s="833"/>
      <c r="H31" s="833"/>
      <c r="I31" s="108">
        <v>19</v>
      </c>
      <c r="J31" s="108">
        <v>66</v>
      </c>
      <c r="K31" s="108">
        <v>85</v>
      </c>
    </row>
    <row r="32" spans="1:11" x14ac:dyDescent="0.2"/>
    <row r="33" spans="1:11" x14ac:dyDescent="0.2">
      <c r="A33" s="433" t="s">
        <v>190</v>
      </c>
      <c r="B33" s="937" t="s">
        <v>192</v>
      </c>
      <c r="C33" s="835"/>
      <c r="D33" s="835"/>
      <c r="E33" s="835"/>
      <c r="F33" s="835"/>
      <c r="G33" s="835"/>
      <c r="H33" s="835"/>
      <c r="I33" s="835"/>
      <c r="J33" s="835"/>
      <c r="K33" s="835"/>
    </row>
    <row r="34" spans="1:11" ht="64.5" customHeight="1" x14ac:dyDescent="0.2">
      <c r="A34" s="434"/>
      <c r="B34" s="770" t="s">
        <v>1088</v>
      </c>
      <c r="C34" s="731"/>
      <c r="D34" s="731"/>
      <c r="E34" s="731"/>
      <c r="F34" s="731"/>
      <c r="G34" s="731"/>
      <c r="H34" s="731"/>
      <c r="I34" s="731"/>
      <c r="J34" s="731"/>
      <c r="K34" s="731"/>
    </row>
    <row r="35" spans="1:11" x14ac:dyDescent="0.2">
      <c r="A35" s="434"/>
      <c r="B35" s="333"/>
      <c r="C35" s="333"/>
      <c r="D35" s="333"/>
      <c r="E35" s="333"/>
      <c r="F35" s="333"/>
      <c r="G35" s="333"/>
      <c r="H35" s="333"/>
      <c r="I35" s="333"/>
      <c r="J35" s="333"/>
      <c r="K35" s="333"/>
    </row>
    <row r="36" spans="1:11" s="225" customFormat="1" x14ac:dyDescent="0.2">
      <c r="A36" s="435" t="s">
        <v>190</v>
      </c>
      <c r="B36" s="935" t="s">
        <v>1089</v>
      </c>
      <c r="C36" s="936"/>
      <c r="D36" s="936"/>
      <c r="E36" s="936"/>
      <c r="F36" s="936"/>
      <c r="G36" s="238">
        <f>J36/J37</f>
        <v>20.333333333333332</v>
      </c>
      <c r="H36" s="239" t="s">
        <v>209</v>
      </c>
      <c r="I36" s="257" t="s">
        <v>844</v>
      </c>
      <c r="J36" s="258">
        <f>'B GS'!G17+('B GS'!H17/3)</f>
        <v>833.66666666666663</v>
      </c>
      <c r="K36" s="257" t="s">
        <v>845</v>
      </c>
    </row>
    <row r="37" spans="1:11" s="225" customFormat="1" x14ac:dyDescent="0.2">
      <c r="I37" s="259" t="s">
        <v>846</v>
      </c>
      <c r="J37" s="258">
        <f>I22+(J22/3)</f>
        <v>41</v>
      </c>
      <c r="K37" s="257" t="s">
        <v>210</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10"/>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85546875" style="372" customWidth="1"/>
    <col min="3" max="3" width="12.42578125" style="372" customWidth="1"/>
    <col min="4" max="4" width="14.7109375" style="372" customWidth="1"/>
    <col min="5" max="6" width="15.42578125" style="372" customWidth="1"/>
    <col min="7" max="7" width="9.7109375" style="372" customWidth="1"/>
    <col min="8" max="16384" width="9.140625" style="372"/>
  </cols>
  <sheetData>
    <row r="1" spans="1:15" ht="58.5" customHeight="1" thickBot="1" x14ac:dyDescent="0.25">
      <c r="A1" s="729" t="s">
        <v>1024</v>
      </c>
      <c r="B1" s="729"/>
      <c r="C1" s="729"/>
      <c r="D1" s="729"/>
      <c r="E1" s="729"/>
      <c r="F1" s="729"/>
      <c r="G1" s="405" t="s">
        <v>1004</v>
      </c>
      <c r="H1" s="406" t="s">
        <v>1005</v>
      </c>
      <c r="I1" s="408" t="s">
        <v>1007</v>
      </c>
      <c r="J1" s="409" t="s">
        <v>989</v>
      </c>
      <c r="K1" s="410" t="s">
        <v>990</v>
      </c>
      <c r="L1" s="411" t="s">
        <v>991</v>
      </c>
      <c r="M1" s="412" t="s">
        <v>992</v>
      </c>
      <c r="N1" s="413" t="s">
        <v>1008</v>
      </c>
      <c r="O1" s="407" t="s">
        <v>1006</v>
      </c>
    </row>
    <row r="2" spans="1:15" x14ac:dyDescent="0.2"/>
    <row r="3" spans="1:15" ht="50.25" customHeight="1" x14ac:dyDescent="0.2">
      <c r="A3" s="376" t="s">
        <v>116</v>
      </c>
      <c r="B3" s="742" t="s">
        <v>1122</v>
      </c>
      <c r="C3" s="743"/>
      <c r="D3" s="743"/>
      <c r="E3" s="743"/>
      <c r="F3" s="743"/>
    </row>
    <row r="4" spans="1:15" x14ac:dyDescent="0.2">
      <c r="A4" s="376" t="s">
        <v>116</v>
      </c>
      <c r="B4" s="342"/>
      <c r="C4" s="744" t="s">
        <v>244</v>
      </c>
      <c r="D4" s="744"/>
      <c r="E4" s="744" t="s">
        <v>245</v>
      </c>
      <c r="F4" s="744"/>
      <c r="G4" s="437" t="s">
        <v>1058</v>
      </c>
      <c r="H4" s="437" t="s">
        <v>1059</v>
      </c>
      <c r="I4" s="437" t="s">
        <v>1060</v>
      </c>
    </row>
    <row r="5" spans="1:15" x14ac:dyDescent="0.2">
      <c r="A5" s="376" t="s">
        <v>116</v>
      </c>
      <c r="B5" s="370"/>
      <c r="C5" s="344" t="s">
        <v>246</v>
      </c>
      <c r="D5" s="344" t="s">
        <v>247</v>
      </c>
      <c r="E5" s="344" t="s">
        <v>246</v>
      </c>
      <c r="F5" s="344" t="s">
        <v>247</v>
      </c>
      <c r="G5" s="462"/>
      <c r="H5" s="462"/>
      <c r="I5" s="462"/>
    </row>
    <row r="6" spans="1:15" x14ac:dyDescent="0.2">
      <c r="A6" s="376" t="s">
        <v>116</v>
      </c>
      <c r="B6" s="341" t="s">
        <v>248</v>
      </c>
      <c r="C6" s="19"/>
      <c r="D6" s="19"/>
      <c r="E6" s="19"/>
      <c r="F6" s="19"/>
      <c r="G6" s="462"/>
      <c r="H6" s="462"/>
      <c r="I6" s="462"/>
    </row>
    <row r="7" spans="1:15" ht="25.5" x14ac:dyDescent="0.2">
      <c r="A7" s="376" t="s">
        <v>116</v>
      </c>
      <c r="B7" s="20" t="s">
        <v>249</v>
      </c>
      <c r="C7" s="101">
        <f>SUM('B SEM'!C7,'B CAS-CAPS-GS only'!C7)</f>
        <v>211</v>
      </c>
      <c r="D7" s="101">
        <f>SUM('B SEM'!D7,'B CAS-CAPS-GS only'!D7)</f>
        <v>346</v>
      </c>
      <c r="E7" s="101">
        <f>SUM('B SEM'!E7,'B CAS-CAPS-GS only'!E7)</f>
        <v>5</v>
      </c>
      <c r="F7" s="101">
        <f>SUM('B SEM'!F7,'B CAS-CAPS-GS only'!F7)</f>
        <v>3</v>
      </c>
      <c r="G7" s="438">
        <f>SUM(C7:D7)</f>
        <v>557</v>
      </c>
      <c r="H7" s="438">
        <f>SUM(E7:F7)</f>
        <v>8</v>
      </c>
      <c r="I7" s="438">
        <f>SUM(C7:F7)</f>
        <v>565</v>
      </c>
    </row>
    <row r="8" spans="1:15" x14ac:dyDescent="0.2">
      <c r="A8" s="376" t="s">
        <v>116</v>
      </c>
      <c r="B8" s="343" t="s">
        <v>250</v>
      </c>
      <c r="C8" s="101">
        <f>SUM('B SEM'!C8,'B CAS-CAPS-GS only'!C8)</f>
        <v>54</v>
      </c>
      <c r="D8" s="101">
        <f>SUM('B SEM'!D8,'B CAS-CAPS-GS only'!D8)</f>
        <v>42</v>
      </c>
      <c r="E8" s="101">
        <f>SUM('B SEM'!E8,'B CAS-CAPS-GS only'!E8)</f>
        <v>12</v>
      </c>
      <c r="F8" s="101">
        <f>SUM('B SEM'!F8,'B CAS-CAPS-GS only'!F8)</f>
        <v>13</v>
      </c>
      <c r="G8" s="438">
        <f t="shared" ref="G8:G12" si="0">SUM(C8:D8)</f>
        <v>96</v>
      </c>
      <c r="H8" s="438">
        <f t="shared" ref="H8:H12" si="1">SUM(E8:F8)</f>
        <v>25</v>
      </c>
      <c r="I8" s="438">
        <f t="shared" ref="I8:I12" si="2">SUM(C8:F8)</f>
        <v>121</v>
      </c>
    </row>
    <row r="9" spans="1:15" x14ac:dyDescent="0.2">
      <c r="A9" s="376" t="s">
        <v>116</v>
      </c>
      <c r="B9" s="343" t="s">
        <v>251</v>
      </c>
      <c r="C9" s="101">
        <f>SUM('B SEM'!C9,'B CAS-CAPS-GS only'!C9)</f>
        <v>675</v>
      </c>
      <c r="D9" s="101">
        <f>SUM('B SEM'!D9,'B CAS-CAPS-GS only'!D9)</f>
        <v>1050</v>
      </c>
      <c r="E9" s="101">
        <f>SUM('B SEM'!E9,'B CAS-CAPS-GS only'!E9)</f>
        <v>144</v>
      </c>
      <c r="F9" s="101">
        <f>SUM('B SEM'!F9,'B CAS-CAPS-GS only'!F9)</f>
        <v>291</v>
      </c>
      <c r="G9" s="438">
        <f t="shared" si="0"/>
        <v>1725</v>
      </c>
      <c r="H9" s="438">
        <f t="shared" si="1"/>
        <v>435</v>
      </c>
      <c r="I9" s="438">
        <f t="shared" si="2"/>
        <v>2160</v>
      </c>
    </row>
    <row r="10" spans="1:15" x14ac:dyDescent="0.2">
      <c r="A10" s="376" t="s">
        <v>116</v>
      </c>
      <c r="B10" s="21" t="s">
        <v>252</v>
      </c>
      <c r="C10" s="102">
        <f>SUM(C7:C9)</f>
        <v>940</v>
      </c>
      <c r="D10" s="102">
        <f>SUM(D7:D9)</f>
        <v>1438</v>
      </c>
      <c r="E10" s="102">
        <f>SUM(E7:E9)</f>
        <v>161</v>
      </c>
      <c r="F10" s="102">
        <f>SUM(F7:F9)</f>
        <v>307</v>
      </c>
      <c r="G10" s="438">
        <f t="shared" si="0"/>
        <v>2378</v>
      </c>
      <c r="H10" s="438">
        <f t="shared" si="1"/>
        <v>468</v>
      </c>
      <c r="I10" s="438">
        <f t="shared" si="2"/>
        <v>2846</v>
      </c>
    </row>
    <row r="11" spans="1:15" ht="25.5" x14ac:dyDescent="0.2">
      <c r="A11" s="376" t="s">
        <v>116</v>
      </c>
      <c r="B11" s="20" t="s">
        <v>397</v>
      </c>
      <c r="C11" s="101">
        <f>SUM('B SEM'!C11,'B CAS-CAPS-GS only'!C11)</f>
        <v>21</v>
      </c>
      <c r="D11" s="101">
        <f>SUM('B SEM'!D11,'B CAS-CAPS-GS only'!D11)</f>
        <v>55</v>
      </c>
      <c r="E11" s="101">
        <f>SUM('B SEM'!E11,'B CAS-CAPS-GS only'!E11)</f>
        <v>10</v>
      </c>
      <c r="F11" s="101">
        <f>SUM('B SEM'!F11,'B CAS-CAPS-GS only'!F11)</f>
        <v>33</v>
      </c>
      <c r="G11" s="438">
        <f t="shared" si="0"/>
        <v>76</v>
      </c>
      <c r="H11" s="438">
        <f t="shared" si="1"/>
        <v>43</v>
      </c>
      <c r="I11" s="438">
        <f t="shared" si="2"/>
        <v>119</v>
      </c>
    </row>
    <row r="12" spans="1:15" x14ac:dyDescent="0.2">
      <c r="A12" s="376" t="s">
        <v>116</v>
      </c>
      <c r="B12" s="21" t="s">
        <v>398</v>
      </c>
      <c r="C12" s="102">
        <f>SUM(C10:C11)</f>
        <v>961</v>
      </c>
      <c r="D12" s="102">
        <f>SUM(D10:D11)</f>
        <v>1493</v>
      </c>
      <c r="E12" s="102">
        <f>SUM(E10:E11)</f>
        <v>171</v>
      </c>
      <c r="F12" s="102">
        <f>SUM(F10:F11)</f>
        <v>340</v>
      </c>
      <c r="G12" s="438">
        <f t="shared" si="0"/>
        <v>2454</v>
      </c>
      <c r="H12" s="438">
        <f t="shared" si="1"/>
        <v>511</v>
      </c>
      <c r="I12" s="438">
        <f t="shared" si="2"/>
        <v>2965</v>
      </c>
    </row>
    <row r="13" spans="1:15" x14ac:dyDescent="0.2">
      <c r="A13" s="376" t="s">
        <v>116</v>
      </c>
      <c r="B13" s="341" t="s">
        <v>764</v>
      </c>
      <c r="C13" s="103"/>
      <c r="D13" s="103"/>
      <c r="E13" s="103"/>
      <c r="F13" s="103"/>
      <c r="G13" s="438"/>
      <c r="H13" s="438"/>
      <c r="I13" s="438"/>
    </row>
    <row r="14" spans="1:15" x14ac:dyDescent="0.2">
      <c r="A14" s="376" t="s">
        <v>116</v>
      </c>
      <c r="B14" s="23" t="s">
        <v>765</v>
      </c>
      <c r="C14" s="101">
        <f>SUM('B SEM'!C14,'B CAS-CAPS-GS only'!C14)</f>
        <v>71</v>
      </c>
      <c r="D14" s="101">
        <f>SUM('B SEM'!D14,'B CAS-CAPS-GS only'!D14)</f>
        <v>109</v>
      </c>
      <c r="E14" s="101">
        <f>SUM('B SEM'!E14,'B CAS-CAPS-GS only'!E14)</f>
        <v>14</v>
      </c>
      <c r="F14" s="101">
        <f>SUM('B SEM'!F14,'B CAS-CAPS-GS only'!F14)</f>
        <v>7</v>
      </c>
      <c r="G14" s="438">
        <f t="shared" ref="G14:G17" si="3">SUM(C14:D14)</f>
        <v>180</v>
      </c>
      <c r="H14" s="438">
        <f t="shared" ref="H14:H17" si="4">SUM(E14:F14)</f>
        <v>21</v>
      </c>
      <c r="I14" s="438">
        <f t="shared" ref="I14:I17" si="5">SUM(C14:F14)</f>
        <v>201</v>
      </c>
    </row>
    <row r="15" spans="1:15" x14ac:dyDescent="0.2">
      <c r="A15" s="376" t="s">
        <v>116</v>
      </c>
      <c r="B15" s="23" t="s">
        <v>251</v>
      </c>
      <c r="C15" s="101">
        <f>SUM('B SEM'!C15,'B CAS-CAPS-GS only'!C15)</f>
        <v>341</v>
      </c>
      <c r="D15" s="101">
        <f>SUM('B SEM'!D15,'B CAS-CAPS-GS only'!D15)</f>
        <v>533</v>
      </c>
      <c r="E15" s="101">
        <f>SUM('B SEM'!E15,'B CAS-CAPS-GS only'!E15)</f>
        <v>229</v>
      </c>
      <c r="F15" s="101">
        <f>SUM('B SEM'!F15,'B CAS-CAPS-GS only'!F15)</f>
        <v>343</v>
      </c>
      <c r="G15" s="438">
        <f t="shared" si="3"/>
        <v>874</v>
      </c>
      <c r="H15" s="438">
        <f t="shared" si="4"/>
        <v>572</v>
      </c>
      <c r="I15" s="438">
        <f t="shared" si="5"/>
        <v>1446</v>
      </c>
    </row>
    <row r="16" spans="1:15" ht="25.5" x14ac:dyDescent="0.2">
      <c r="A16" s="376" t="s">
        <v>116</v>
      </c>
      <c r="B16" s="22" t="s">
        <v>766</v>
      </c>
      <c r="C16" s="101">
        <f>SUM('B SEM'!C16,'B CAS-CAPS-GS only'!C16)</f>
        <v>0</v>
      </c>
      <c r="D16" s="101">
        <f>SUM('B SEM'!D16,'B CAS-CAPS-GS only'!D16)</f>
        <v>0</v>
      </c>
      <c r="E16" s="101">
        <f>SUM('B SEM'!E16,'B CAS-CAPS-GS only'!E16)</f>
        <v>2</v>
      </c>
      <c r="F16" s="101">
        <f>SUM('B SEM'!F16,'B CAS-CAPS-GS only'!F16)</f>
        <v>1</v>
      </c>
      <c r="G16" s="438">
        <f t="shared" si="3"/>
        <v>0</v>
      </c>
      <c r="H16" s="438">
        <f t="shared" si="4"/>
        <v>3</v>
      </c>
      <c r="I16" s="438">
        <f t="shared" si="5"/>
        <v>3</v>
      </c>
    </row>
    <row r="17" spans="1:9" x14ac:dyDescent="0.2">
      <c r="A17" s="376" t="s">
        <v>116</v>
      </c>
      <c r="B17" s="21" t="s">
        <v>767</v>
      </c>
      <c r="C17" s="105">
        <f>SUM(C14:C16)</f>
        <v>412</v>
      </c>
      <c r="D17" s="105">
        <f>SUM(D14:D16)</f>
        <v>642</v>
      </c>
      <c r="E17" s="105">
        <f>SUM(E14:E16)</f>
        <v>245</v>
      </c>
      <c r="F17" s="105">
        <f>SUM(F14:F16)</f>
        <v>351</v>
      </c>
      <c r="G17" s="438">
        <f t="shared" si="3"/>
        <v>1054</v>
      </c>
      <c r="H17" s="438">
        <f t="shared" si="4"/>
        <v>596</v>
      </c>
      <c r="I17" s="438">
        <f t="shared" si="5"/>
        <v>1650</v>
      </c>
    </row>
    <row r="18" spans="1:9" x14ac:dyDescent="0.2">
      <c r="A18" s="376" t="s">
        <v>116</v>
      </c>
      <c r="B18" s="730" t="s">
        <v>768</v>
      </c>
      <c r="C18" s="730"/>
      <c r="D18" s="730"/>
      <c r="E18" s="730"/>
      <c r="F18" s="111">
        <f>SUM(C12:F12)</f>
        <v>2965</v>
      </c>
    </row>
    <row r="19" spans="1:9" x14ac:dyDescent="0.2">
      <c r="A19" s="376" t="s">
        <v>116</v>
      </c>
      <c r="B19" s="741" t="s">
        <v>543</v>
      </c>
      <c r="C19" s="741"/>
      <c r="D19" s="741"/>
      <c r="E19" s="741"/>
      <c r="F19" s="112">
        <f>SUM(C17:F17)</f>
        <v>1650</v>
      </c>
    </row>
    <row r="20" spans="1:9" x14ac:dyDescent="0.2">
      <c r="A20" s="376" t="s">
        <v>116</v>
      </c>
      <c r="B20" s="746" t="s">
        <v>769</v>
      </c>
      <c r="C20" s="746"/>
      <c r="D20" s="746"/>
      <c r="E20" s="746"/>
      <c r="F20" s="113">
        <f>SUM(F18:F19)</f>
        <v>4615</v>
      </c>
    </row>
    <row r="21" spans="1:9" x14ac:dyDescent="0.2"/>
    <row r="22" spans="1:9" ht="91.5" customHeight="1" x14ac:dyDescent="0.2">
      <c r="A22" s="376" t="s">
        <v>117</v>
      </c>
      <c r="B22" s="742" t="s">
        <v>1123</v>
      </c>
      <c r="C22" s="747"/>
      <c r="D22" s="747"/>
      <c r="E22" s="747"/>
      <c r="F22" s="747"/>
    </row>
    <row r="23" spans="1:9" ht="78.75" x14ac:dyDescent="0.2">
      <c r="A23" s="376" t="s">
        <v>117</v>
      </c>
      <c r="B23" s="748"/>
      <c r="C23" s="748"/>
      <c r="D23" s="144" t="s">
        <v>770</v>
      </c>
      <c r="E23" s="144" t="s">
        <v>391</v>
      </c>
      <c r="F23" s="455" t="s">
        <v>115</v>
      </c>
      <c r="G23" s="452" t="s">
        <v>770</v>
      </c>
      <c r="H23" s="453" t="s">
        <v>391</v>
      </c>
      <c r="I23" s="453" t="s">
        <v>115</v>
      </c>
    </row>
    <row r="24" spans="1:9" x14ac:dyDescent="0.2">
      <c r="A24" s="376" t="s">
        <v>117</v>
      </c>
      <c r="B24" s="749" t="s">
        <v>771</v>
      </c>
      <c r="C24" s="749"/>
      <c r="D24" s="106">
        <f>'B CAS-CAPS-GS only'!D24</f>
        <v>0</v>
      </c>
      <c r="E24" s="106">
        <f>'B CAS-CAPS-GS only'!E24</f>
        <v>9</v>
      </c>
      <c r="F24" s="456">
        <f>'B CAS-CAPS-GS only'!F24</f>
        <v>9</v>
      </c>
      <c r="G24" s="454">
        <f t="shared" ref="G24:G33" si="6">D24/$D$33</f>
        <v>0</v>
      </c>
      <c r="H24" s="454">
        <f t="shared" ref="H24:H33" si="7">E24/$E$33</f>
        <v>3.1623330990864372E-3</v>
      </c>
      <c r="I24" s="454">
        <f t="shared" ref="I24:I33" si="8">F24/$F$33</f>
        <v>3.5321821036106752E-3</v>
      </c>
    </row>
    <row r="25" spans="1:9" x14ac:dyDescent="0.2">
      <c r="A25" s="376" t="s">
        <v>117</v>
      </c>
      <c r="B25" s="750" t="s">
        <v>929</v>
      </c>
      <c r="C25" s="751"/>
      <c r="D25" s="106">
        <f>'B CAS-CAPS-GS only'!D25</f>
        <v>21</v>
      </c>
      <c r="E25" s="106">
        <f>'B CAS-CAPS-GS only'!E25</f>
        <v>129</v>
      </c>
      <c r="F25" s="456">
        <f>'B CAS-CAPS-GS only'!F25</f>
        <v>118</v>
      </c>
      <c r="G25" s="454">
        <f t="shared" si="6"/>
        <v>3.7701974865350089E-2</v>
      </c>
      <c r="H25" s="454">
        <f t="shared" si="7"/>
        <v>4.5326774420238934E-2</v>
      </c>
      <c r="I25" s="454">
        <f t="shared" si="8"/>
        <v>4.6310832025117737E-2</v>
      </c>
    </row>
    <row r="26" spans="1:9" x14ac:dyDescent="0.2">
      <c r="A26" s="376" t="s">
        <v>117</v>
      </c>
      <c r="B26" s="745" t="s">
        <v>0</v>
      </c>
      <c r="C26" s="745"/>
      <c r="D26" s="106">
        <f>'B CAS-CAPS-GS only'!D26</f>
        <v>15</v>
      </c>
      <c r="E26" s="106">
        <f>'B CAS-CAPS-GS only'!E26</f>
        <v>119</v>
      </c>
      <c r="F26" s="456">
        <f>'B CAS-CAPS-GS only'!F26</f>
        <v>70</v>
      </c>
      <c r="G26" s="454">
        <f t="shared" si="6"/>
        <v>2.6929982046678635E-2</v>
      </c>
      <c r="H26" s="454">
        <f t="shared" si="7"/>
        <v>4.1813070976809558E-2</v>
      </c>
      <c r="I26" s="454">
        <f t="shared" si="8"/>
        <v>2.7472527472527472E-2</v>
      </c>
    </row>
    <row r="27" spans="1:9" x14ac:dyDescent="0.2">
      <c r="A27" s="376" t="s">
        <v>117</v>
      </c>
      <c r="B27" s="752" t="s">
        <v>99</v>
      </c>
      <c r="C27" s="751"/>
      <c r="D27" s="106">
        <f>'B CAS-CAPS-GS only'!D27</f>
        <v>334</v>
      </c>
      <c r="E27" s="106">
        <f>'B CAS-CAPS-GS only'!E27</f>
        <v>2047</v>
      </c>
      <c r="F27" s="456">
        <f>'B CAS-CAPS-GS only'!F27</f>
        <v>1915</v>
      </c>
      <c r="G27" s="454">
        <f t="shared" si="6"/>
        <v>0.59964093357271098</v>
      </c>
      <c r="H27" s="454">
        <f t="shared" si="7"/>
        <v>0.71925509486999295</v>
      </c>
      <c r="I27" s="454">
        <f t="shared" si="8"/>
        <v>0.75156985871271587</v>
      </c>
    </row>
    <row r="28" spans="1:9" ht="15" customHeight="1" x14ac:dyDescent="0.2">
      <c r="A28" s="376" t="s">
        <v>117</v>
      </c>
      <c r="B28" s="745" t="s">
        <v>1</v>
      </c>
      <c r="C28" s="745"/>
      <c r="D28" s="106">
        <f>'B CAS-CAPS-GS only'!D28</f>
        <v>3</v>
      </c>
      <c r="E28" s="106">
        <f>'B CAS-CAPS-GS only'!E28</f>
        <v>7</v>
      </c>
      <c r="F28" s="456">
        <f>'B CAS-CAPS-GS only'!F28</f>
        <v>6</v>
      </c>
      <c r="G28" s="454">
        <f t="shared" si="6"/>
        <v>5.3859964093357273E-3</v>
      </c>
      <c r="H28" s="454">
        <f t="shared" si="7"/>
        <v>2.4595924104005621E-3</v>
      </c>
      <c r="I28" s="454">
        <f t="shared" si="8"/>
        <v>2.3547880690737832E-3</v>
      </c>
    </row>
    <row r="29" spans="1:9" x14ac:dyDescent="0.2">
      <c r="A29" s="376" t="s">
        <v>117</v>
      </c>
      <c r="B29" s="745" t="s">
        <v>2</v>
      </c>
      <c r="C29" s="745"/>
      <c r="D29" s="106">
        <f>'B CAS-CAPS-GS only'!D29</f>
        <v>17</v>
      </c>
      <c r="E29" s="106">
        <f>'B CAS-CAPS-GS only'!E29</f>
        <v>79</v>
      </c>
      <c r="F29" s="456">
        <f>'B CAS-CAPS-GS only'!F29</f>
        <v>76</v>
      </c>
      <c r="G29" s="454">
        <f t="shared" si="6"/>
        <v>3.052064631956912E-2</v>
      </c>
      <c r="H29" s="454">
        <f t="shared" si="7"/>
        <v>2.7758257203092059E-2</v>
      </c>
      <c r="I29" s="454">
        <f t="shared" si="8"/>
        <v>2.9827315541601257E-2</v>
      </c>
    </row>
    <row r="30" spans="1:9" ht="26.25" customHeight="1" x14ac:dyDescent="0.2">
      <c r="A30" s="376" t="s">
        <v>117</v>
      </c>
      <c r="B30" s="753" t="s">
        <v>3</v>
      </c>
      <c r="C30" s="754"/>
      <c r="D30" s="106">
        <f>'B CAS-CAPS-GS only'!D30</f>
        <v>4</v>
      </c>
      <c r="E30" s="106">
        <f>'B CAS-CAPS-GS only'!E30</f>
        <v>6</v>
      </c>
      <c r="F30" s="456">
        <f>'B CAS-CAPS-GS only'!F30</f>
        <v>6</v>
      </c>
      <c r="G30" s="454">
        <f t="shared" si="6"/>
        <v>7.1813285457809697E-3</v>
      </c>
      <c r="H30" s="454">
        <f t="shared" si="7"/>
        <v>2.1082220660576245E-3</v>
      </c>
      <c r="I30" s="454">
        <f t="shared" si="8"/>
        <v>2.3547880690737832E-3</v>
      </c>
    </row>
    <row r="31" spans="1:9" x14ac:dyDescent="0.2">
      <c r="A31" s="376" t="s">
        <v>117</v>
      </c>
      <c r="B31" s="745" t="s">
        <v>4</v>
      </c>
      <c r="C31" s="745"/>
      <c r="D31" s="106">
        <f>'B CAS-CAPS-GS only'!D31</f>
        <v>21</v>
      </c>
      <c r="E31" s="106">
        <f>'B CAS-CAPS-GS only'!E31</f>
        <v>76</v>
      </c>
      <c r="F31" s="456">
        <f>'B CAS-CAPS-GS only'!F31</f>
        <v>67</v>
      </c>
      <c r="G31" s="454">
        <f t="shared" si="6"/>
        <v>3.7701974865350089E-2</v>
      </c>
      <c r="H31" s="454">
        <f t="shared" si="7"/>
        <v>2.6704146170063246E-2</v>
      </c>
      <c r="I31" s="454">
        <f t="shared" si="8"/>
        <v>2.629513343799058E-2</v>
      </c>
    </row>
    <row r="32" spans="1:9" x14ac:dyDescent="0.2">
      <c r="A32" s="376" t="s">
        <v>117</v>
      </c>
      <c r="B32" s="745" t="s">
        <v>5</v>
      </c>
      <c r="C32" s="745"/>
      <c r="D32" s="106">
        <f>'B CAS-CAPS-GS only'!D32</f>
        <v>142</v>
      </c>
      <c r="E32" s="106">
        <f>'B CAS-CAPS-GS only'!E32</f>
        <v>374</v>
      </c>
      <c r="F32" s="456">
        <f>'B CAS-CAPS-GS only'!F32</f>
        <v>281</v>
      </c>
      <c r="G32" s="454">
        <f t="shared" si="6"/>
        <v>0.25493716337522443</v>
      </c>
      <c r="H32" s="454">
        <f t="shared" si="7"/>
        <v>0.13141250878425861</v>
      </c>
      <c r="I32" s="454">
        <f t="shared" si="8"/>
        <v>0.11028257456828885</v>
      </c>
    </row>
    <row r="33" spans="1:9" x14ac:dyDescent="0.2">
      <c r="A33" s="376" t="s">
        <v>117</v>
      </c>
      <c r="B33" s="758" t="s">
        <v>100</v>
      </c>
      <c r="C33" s="758"/>
      <c r="D33" s="107">
        <f>SUM(D24:D32)</f>
        <v>557</v>
      </c>
      <c r="E33" s="107">
        <f>SUM(E24:E32)</f>
        <v>2846</v>
      </c>
      <c r="F33" s="457">
        <f>SUM(F24:F32)</f>
        <v>2548</v>
      </c>
      <c r="G33" s="454">
        <f t="shared" si="6"/>
        <v>1</v>
      </c>
      <c r="H33" s="454">
        <f t="shared" si="7"/>
        <v>1</v>
      </c>
      <c r="I33" s="454">
        <f t="shared" si="8"/>
        <v>1</v>
      </c>
    </row>
    <row r="34" spans="1:9" x14ac:dyDescent="0.2"/>
    <row r="35" spans="1:9" ht="15.75" x14ac:dyDescent="0.25">
      <c r="B35" s="24" t="s">
        <v>101</v>
      </c>
    </row>
    <row r="36" spans="1:9" x14ac:dyDescent="0.2">
      <c r="A36" s="376" t="s">
        <v>118</v>
      </c>
      <c r="B36" s="3" t="s">
        <v>1124</v>
      </c>
      <c r="F36" s="25"/>
    </row>
    <row r="37" spans="1:9" x14ac:dyDescent="0.2">
      <c r="A37" s="376" t="s">
        <v>118</v>
      </c>
      <c r="B37" s="10" t="s">
        <v>102</v>
      </c>
      <c r="C37" s="108">
        <f>'B SEM'!C25+'B CAS-CAPS-GS only'!C37</f>
        <v>3</v>
      </c>
      <c r="F37" s="25"/>
    </row>
    <row r="38" spans="1:9" x14ac:dyDescent="0.2">
      <c r="A38" s="376" t="s">
        <v>118</v>
      </c>
      <c r="B38" s="10" t="s">
        <v>103</v>
      </c>
      <c r="C38" s="108">
        <f>'B SEM'!C26+'B CAS-CAPS-GS only'!C38</f>
        <v>11</v>
      </c>
      <c r="F38" s="25"/>
    </row>
    <row r="39" spans="1:9" x14ac:dyDescent="0.2">
      <c r="A39" s="376" t="s">
        <v>118</v>
      </c>
      <c r="B39" s="10" t="s">
        <v>104</v>
      </c>
      <c r="C39" s="108">
        <f>'B SEM'!C27+'B CAS-CAPS-GS only'!C39</f>
        <v>770</v>
      </c>
      <c r="F39" s="25"/>
    </row>
    <row r="40" spans="1:9" x14ac:dyDescent="0.2">
      <c r="A40" s="376" t="s">
        <v>118</v>
      </c>
      <c r="B40" s="10" t="s">
        <v>685</v>
      </c>
      <c r="C40" s="108">
        <f>'B SEM'!C28+'B CAS-CAPS-GS only'!C40</f>
        <v>151</v>
      </c>
      <c r="F40" s="25"/>
    </row>
    <row r="41" spans="1:9" x14ac:dyDescent="0.2">
      <c r="A41" s="376" t="s">
        <v>118</v>
      </c>
      <c r="B41" s="10" t="s">
        <v>105</v>
      </c>
      <c r="C41" s="108">
        <f>'B SEM'!C29+'B CAS-CAPS-GS only'!C41</f>
        <v>432</v>
      </c>
      <c r="F41" s="25"/>
    </row>
    <row r="42" spans="1:9" x14ac:dyDescent="0.2">
      <c r="A42" s="376" t="s">
        <v>118</v>
      </c>
      <c r="B42" s="10" t="s">
        <v>106</v>
      </c>
      <c r="C42" s="108">
        <f>'B SEM'!C30+'B CAS-CAPS-GS only'!C42</f>
        <v>1</v>
      </c>
      <c r="F42" s="25"/>
    </row>
    <row r="43" spans="1:9" ht="25.5" x14ac:dyDescent="0.2">
      <c r="A43" s="376" t="s">
        <v>118</v>
      </c>
      <c r="B43" s="304" t="s">
        <v>544</v>
      </c>
      <c r="C43" s="108">
        <f>'B SEM'!C31+'B CAS-CAPS-GS only'!C43</f>
        <v>23</v>
      </c>
      <c r="F43" s="25"/>
    </row>
    <row r="44" spans="1:9" ht="25.5" x14ac:dyDescent="0.2">
      <c r="A44" s="376" t="s">
        <v>118</v>
      </c>
      <c r="B44" s="304" t="s">
        <v>545</v>
      </c>
      <c r="C44" s="108">
        <f>'B SEM'!C32+'B CAS-CAPS-GS only'!C44</f>
        <v>16</v>
      </c>
      <c r="F44" s="25"/>
    </row>
    <row r="45" spans="1:9" x14ac:dyDescent="0.2">
      <c r="A45" s="376" t="s">
        <v>118</v>
      </c>
      <c r="B45" s="311" t="s">
        <v>546</v>
      </c>
      <c r="C45" s="108">
        <f>'B SEM'!C33+'B CAS-CAPS-GS only'!C45</f>
        <v>0</v>
      </c>
      <c r="F45" s="25"/>
    </row>
    <row r="46" spans="1:9" x14ac:dyDescent="0.2"/>
    <row r="47" spans="1:9" ht="15.75" x14ac:dyDescent="0.2">
      <c r="B47" s="26" t="s">
        <v>107</v>
      </c>
      <c r="C47" s="339"/>
      <c r="D47" s="339"/>
      <c r="E47" s="339"/>
      <c r="F47" s="339"/>
    </row>
    <row r="48" spans="1:9" ht="54.75" customHeight="1" x14ac:dyDescent="0.2">
      <c r="B48" s="759" t="s">
        <v>955</v>
      </c>
      <c r="C48" s="759"/>
      <c r="D48" s="759"/>
      <c r="E48" s="759"/>
      <c r="F48" s="759"/>
    </row>
    <row r="49" spans="1:6" x14ac:dyDescent="0.2">
      <c r="A49" s="333"/>
      <c r="B49" s="339"/>
      <c r="C49" s="339"/>
      <c r="D49" s="339"/>
      <c r="E49" s="339"/>
      <c r="F49" s="339"/>
    </row>
    <row r="50" spans="1:6" x14ac:dyDescent="0.2">
      <c r="B50" s="760" t="s">
        <v>367</v>
      </c>
      <c r="C50" s="761"/>
      <c r="D50" s="337"/>
      <c r="E50" s="337"/>
      <c r="F50" s="337"/>
    </row>
    <row r="51" spans="1:6" x14ac:dyDescent="0.2">
      <c r="A51" s="360"/>
      <c r="B51" s="212"/>
      <c r="C51" s="212"/>
      <c r="D51" s="212"/>
      <c r="E51" s="212"/>
      <c r="F51" s="212"/>
    </row>
    <row r="52" spans="1:6" ht="42.75" customHeight="1" x14ac:dyDescent="0.2">
      <c r="A52" s="360"/>
      <c r="B52" s="762" t="s">
        <v>1125</v>
      </c>
      <c r="C52" s="763"/>
      <c r="D52" s="763"/>
      <c r="E52" s="763"/>
      <c r="F52" s="212"/>
    </row>
    <row r="53" spans="1:6" x14ac:dyDescent="0.2">
      <c r="A53" s="360"/>
      <c r="B53" s="338"/>
      <c r="C53" s="338"/>
      <c r="D53" s="338"/>
      <c r="E53" s="338"/>
      <c r="F53" s="212"/>
    </row>
    <row r="54" spans="1:6" x14ac:dyDescent="0.2">
      <c r="A54" s="360"/>
      <c r="B54" s="214" t="s">
        <v>1126</v>
      </c>
      <c r="C54" s="338"/>
      <c r="D54" s="338"/>
      <c r="E54" s="338"/>
      <c r="F54" s="212"/>
    </row>
    <row r="55" spans="1:6" s="213" customFormat="1" ht="48" customHeight="1" x14ac:dyDescent="0.2">
      <c r="A55" s="355"/>
      <c r="B55" s="762" t="s">
        <v>1127</v>
      </c>
      <c r="C55" s="759"/>
      <c r="D55" s="759"/>
      <c r="E55" s="759"/>
      <c r="F55" s="759"/>
    </row>
    <row r="56" spans="1:6" s="213" customFormat="1" ht="38.25" customHeight="1" x14ac:dyDescent="0.2">
      <c r="A56" s="376" t="s">
        <v>119</v>
      </c>
      <c r="B56" s="764" t="s">
        <v>1128</v>
      </c>
      <c r="C56" s="765"/>
      <c r="D56" s="765"/>
      <c r="E56" s="766"/>
      <c r="F56" s="106">
        <f>'B CAS'!F56</f>
        <v>559</v>
      </c>
    </row>
    <row r="57" spans="1:6" s="213" customFormat="1" ht="65.25" customHeight="1" x14ac:dyDescent="0.2">
      <c r="A57" s="376" t="s">
        <v>120</v>
      </c>
      <c r="B57" s="767" t="s">
        <v>1129</v>
      </c>
      <c r="C57" s="768"/>
      <c r="D57" s="768"/>
      <c r="E57" s="769"/>
      <c r="F57" s="106">
        <f>'B CAS'!F57</f>
        <v>0</v>
      </c>
    </row>
    <row r="58" spans="1:6" s="213" customFormat="1" ht="35.25" customHeight="1" x14ac:dyDescent="0.2">
      <c r="A58" s="376" t="s">
        <v>121</v>
      </c>
      <c r="B58" s="734" t="s">
        <v>1130</v>
      </c>
      <c r="C58" s="756"/>
      <c r="D58" s="756"/>
      <c r="E58" s="757"/>
      <c r="F58" s="106">
        <f>F56-F57</f>
        <v>559</v>
      </c>
    </row>
    <row r="59" spans="1:6" ht="36" customHeight="1" x14ac:dyDescent="0.2">
      <c r="A59" s="376" t="s">
        <v>122</v>
      </c>
      <c r="B59" s="734" t="s">
        <v>1131</v>
      </c>
      <c r="C59" s="756"/>
      <c r="D59" s="756"/>
      <c r="E59" s="757"/>
      <c r="F59" s="106">
        <f>'B CAS'!F59</f>
        <v>371</v>
      </c>
    </row>
    <row r="60" spans="1:6" ht="35.25" customHeight="1" x14ac:dyDescent="0.2">
      <c r="A60" s="376" t="s">
        <v>123</v>
      </c>
      <c r="B60" s="734" t="s">
        <v>1132</v>
      </c>
      <c r="C60" s="756"/>
      <c r="D60" s="756"/>
      <c r="E60" s="757"/>
      <c r="F60" s="106">
        <f>'B CAS'!F60</f>
        <v>39</v>
      </c>
    </row>
    <row r="61" spans="1:6" ht="38.25" customHeight="1" x14ac:dyDescent="0.2">
      <c r="A61" s="376" t="s">
        <v>124</v>
      </c>
      <c r="B61" s="767" t="s">
        <v>1133</v>
      </c>
      <c r="C61" s="768"/>
      <c r="D61" s="768"/>
      <c r="E61" s="769"/>
      <c r="F61" s="106">
        <f>'B CAS'!F61</f>
        <v>5</v>
      </c>
    </row>
    <row r="62" spans="1:6" ht="26.25" customHeight="1" x14ac:dyDescent="0.2">
      <c r="A62" s="376" t="s">
        <v>125</v>
      </c>
      <c r="B62" s="755" t="s">
        <v>368</v>
      </c>
      <c r="C62" s="756"/>
      <c r="D62" s="756"/>
      <c r="E62" s="757"/>
      <c r="F62" s="106">
        <f>SUM(F59:F61)</f>
        <v>415</v>
      </c>
    </row>
    <row r="63" spans="1:6" ht="25.5" customHeight="1" x14ac:dyDescent="0.2">
      <c r="A63" s="376" t="s">
        <v>649</v>
      </c>
      <c r="B63" s="734" t="s">
        <v>1134</v>
      </c>
      <c r="C63" s="756"/>
      <c r="D63" s="756"/>
      <c r="E63" s="757"/>
      <c r="F63" s="109">
        <f>F62/F58</f>
        <v>0.74239713774597493</v>
      </c>
    </row>
    <row r="64" spans="1:6" ht="27.75" customHeight="1" x14ac:dyDescent="0.2">
      <c r="A64" s="360"/>
      <c r="B64" s="338"/>
      <c r="C64" s="338"/>
      <c r="D64" s="338"/>
      <c r="E64" s="338"/>
      <c r="F64" s="212"/>
    </row>
    <row r="65" spans="1:6" ht="30.75" customHeight="1" x14ac:dyDescent="0.2">
      <c r="A65" s="327"/>
      <c r="B65" s="215" t="s">
        <v>956</v>
      </c>
      <c r="C65" s="212"/>
      <c r="D65" s="212"/>
      <c r="E65" s="212"/>
      <c r="F65" s="212"/>
    </row>
    <row r="66" spans="1:6" ht="42" customHeight="1" x14ac:dyDescent="0.2">
      <c r="B66" s="762" t="s">
        <v>957</v>
      </c>
      <c r="C66" s="759"/>
      <c r="D66" s="759"/>
      <c r="E66" s="759"/>
      <c r="F66" s="759"/>
    </row>
    <row r="67" spans="1:6" ht="37.5" customHeight="1" x14ac:dyDescent="0.2">
      <c r="A67" s="376" t="s">
        <v>119</v>
      </c>
      <c r="B67" s="764" t="s">
        <v>958</v>
      </c>
      <c r="C67" s="765"/>
      <c r="D67" s="765"/>
      <c r="E67" s="766"/>
      <c r="F67" s="106">
        <f>'B CAS'!F67</f>
        <v>647</v>
      </c>
    </row>
    <row r="68" spans="1:6" s="213" customFormat="1" ht="57.75" customHeight="1" x14ac:dyDescent="0.2">
      <c r="A68" s="376" t="s">
        <v>120</v>
      </c>
      <c r="B68" s="767" t="s">
        <v>959</v>
      </c>
      <c r="C68" s="768"/>
      <c r="D68" s="768"/>
      <c r="E68" s="769"/>
      <c r="F68" s="106">
        <f>'B CAS'!F68</f>
        <v>0</v>
      </c>
    </row>
    <row r="69" spans="1:6" s="213" customFormat="1" ht="31.5" customHeight="1" x14ac:dyDescent="0.2">
      <c r="A69" s="376" t="s">
        <v>121</v>
      </c>
      <c r="B69" s="734" t="s">
        <v>960</v>
      </c>
      <c r="C69" s="756"/>
      <c r="D69" s="756"/>
      <c r="E69" s="757"/>
      <c r="F69" s="106">
        <f>F67-F68</f>
        <v>647</v>
      </c>
    </row>
    <row r="70" spans="1:6" ht="39.75" customHeight="1" x14ac:dyDescent="0.2">
      <c r="A70" s="376" t="s">
        <v>122</v>
      </c>
      <c r="B70" s="734" t="s">
        <v>962</v>
      </c>
      <c r="C70" s="756"/>
      <c r="D70" s="756"/>
      <c r="E70" s="757"/>
      <c r="F70" s="106">
        <f>'B CAS'!F70</f>
        <v>403</v>
      </c>
    </row>
    <row r="71" spans="1:6" ht="27" customHeight="1" x14ac:dyDescent="0.2">
      <c r="A71" s="376" t="s">
        <v>123</v>
      </c>
      <c r="B71" s="734" t="s">
        <v>963</v>
      </c>
      <c r="C71" s="756"/>
      <c r="D71" s="756"/>
      <c r="E71" s="757"/>
      <c r="F71" s="106">
        <f>'B CAS'!F71</f>
        <v>56</v>
      </c>
    </row>
    <row r="72" spans="1:6" ht="41.25" customHeight="1" x14ac:dyDescent="0.2">
      <c r="A72" s="376" t="s">
        <v>124</v>
      </c>
      <c r="B72" s="767" t="s">
        <v>964</v>
      </c>
      <c r="C72" s="768"/>
      <c r="D72" s="768"/>
      <c r="E72" s="769"/>
      <c r="F72" s="106">
        <f>'B CAS'!F72</f>
        <v>15</v>
      </c>
    </row>
    <row r="73" spans="1:6" ht="26.25" customHeight="1" x14ac:dyDescent="0.2">
      <c r="A73" s="376" t="s">
        <v>125</v>
      </c>
      <c r="B73" s="755" t="s">
        <v>368</v>
      </c>
      <c r="C73" s="756"/>
      <c r="D73" s="756"/>
      <c r="E73" s="757"/>
      <c r="F73" s="106">
        <f>SUM(F70:F72)</f>
        <v>474</v>
      </c>
    </row>
    <row r="74" spans="1:6" ht="25.5" customHeight="1" x14ac:dyDescent="0.2">
      <c r="A74" s="376" t="s">
        <v>649</v>
      </c>
      <c r="B74" s="734" t="s">
        <v>961</v>
      </c>
      <c r="C74" s="756"/>
      <c r="D74" s="756"/>
      <c r="E74" s="757"/>
      <c r="F74" s="109">
        <f>F73/F69</f>
        <v>0.73261205564142196</v>
      </c>
    </row>
    <row r="75" spans="1:6" ht="27.75" customHeight="1" x14ac:dyDescent="0.2">
      <c r="F75" s="110"/>
    </row>
    <row r="76" spans="1:6" ht="24.75" customHeight="1" x14ac:dyDescent="0.2"/>
    <row r="77" spans="1:6" x14ac:dyDescent="0.2">
      <c r="B77" s="3" t="s">
        <v>108</v>
      </c>
    </row>
    <row r="78" spans="1:6" ht="78.75" customHeight="1" x14ac:dyDescent="0.2">
      <c r="B78" s="770" t="s">
        <v>1138</v>
      </c>
      <c r="C78" s="731"/>
      <c r="D78" s="731"/>
      <c r="E78" s="731"/>
      <c r="F78" s="731"/>
    </row>
    <row r="79" spans="1:6" ht="59.25" customHeight="1" x14ac:dyDescent="0.2">
      <c r="A79" s="376" t="s">
        <v>369</v>
      </c>
      <c r="B79" s="771" t="s">
        <v>1139</v>
      </c>
      <c r="C79" s="772"/>
      <c r="D79" s="772"/>
      <c r="E79" s="772"/>
      <c r="F79" s="221">
        <f>'B CAS'!F79</f>
        <v>0.878</v>
      </c>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2"/>
  <sheetViews>
    <sheetView windowProtection="1" showRuler="0" zoomScaleNormal="100" workbookViewId="0">
      <selection sqref="A1:K1"/>
    </sheetView>
  </sheetViews>
  <sheetFormatPr defaultColWidth="9.140625" defaultRowHeight="12.75" customHeight="1" zeroHeight="1" x14ac:dyDescent="0.2"/>
  <cols>
    <col min="1" max="2" width="3.85546875" style="372" customWidth="1"/>
    <col min="3" max="3" width="10.7109375" style="372" customWidth="1"/>
    <col min="4" max="11" width="9" style="372" customWidth="1"/>
    <col min="12" max="12" width="9.140625" style="372" customWidth="1"/>
    <col min="13" max="16384" width="9.140625" style="372"/>
  </cols>
  <sheetData>
    <row r="1" spans="1:20" ht="34.5" thickBot="1" x14ac:dyDescent="0.25">
      <c r="A1" s="949" t="s">
        <v>1045</v>
      </c>
      <c r="B1" s="949"/>
      <c r="C1" s="949"/>
      <c r="D1" s="949"/>
      <c r="E1" s="949"/>
      <c r="F1" s="949"/>
      <c r="G1" s="949"/>
      <c r="H1" s="949"/>
      <c r="I1" s="949"/>
      <c r="J1" s="949"/>
      <c r="K1" s="949"/>
      <c r="L1" s="405" t="s">
        <v>1004</v>
      </c>
      <c r="M1" s="406" t="s">
        <v>1005</v>
      </c>
      <c r="N1" s="414" t="s">
        <v>987</v>
      </c>
      <c r="O1" s="409" t="s">
        <v>989</v>
      </c>
      <c r="P1" s="410" t="s">
        <v>990</v>
      </c>
      <c r="Q1" s="411" t="s">
        <v>991</v>
      </c>
      <c r="S1" s="413" t="s">
        <v>1008</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75" customFormat="1" ht="55.5" customHeight="1" x14ac:dyDescent="0.2">
      <c r="B6" s="371"/>
      <c r="C6" s="928" t="s">
        <v>829</v>
      </c>
      <c r="D6" s="928"/>
      <c r="E6" s="928"/>
      <c r="F6" s="928"/>
      <c r="G6" s="928"/>
      <c r="H6" s="928"/>
      <c r="I6" s="928"/>
      <c r="J6" s="255" t="s">
        <v>838</v>
      </c>
      <c r="K6" s="255" t="s">
        <v>839</v>
      </c>
    </row>
    <row r="7" spans="1:20" s="375" customFormat="1" ht="46.5" customHeight="1" x14ac:dyDescent="0.2">
      <c r="B7" s="371"/>
      <c r="C7" s="928" t="s">
        <v>830</v>
      </c>
      <c r="D7" s="928"/>
      <c r="E7" s="928"/>
      <c r="F7" s="928"/>
      <c r="G7" s="928"/>
      <c r="H7" s="928"/>
      <c r="I7" s="928"/>
      <c r="J7" s="255" t="s">
        <v>838</v>
      </c>
      <c r="K7" s="255" t="s">
        <v>455</v>
      </c>
    </row>
    <row r="8" spans="1:20" s="375" customFormat="1" ht="24.75" customHeight="1" x14ac:dyDescent="0.2">
      <c r="B8" s="371"/>
      <c r="C8" s="928" t="s">
        <v>831</v>
      </c>
      <c r="D8" s="928"/>
      <c r="E8" s="928"/>
      <c r="F8" s="928"/>
      <c r="G8" s="928"/>
      <c r="H8" s="928"/>
      <c r="I8" s="928"/>
      <c r="J8" s="255" t="s">
        <v>838</v>
      </c>
      <c r="K8" s="255" t="s">
        <v>840</v>
      </c>
    </row>
    <row r="9" spans="1:20" s="375" customFormat="1" ht="25.5" customHeight="1" x14ac:dyDescent="0.2">
      <c r="B9" s="371"/>
      <c r="C9" s="928" t="s">
        <v>832</v>
      </c>
      <c r="D9" s="928"/>
      <c r="E9" s="928"/>
      <c r="F9" s="928"/>
      <c r="G9" s="928"/>
      <c r="H9" s="928"/>
      <c r="I9" s="928"/>
      <c r="J9" s="255" t="s">
        <v>838</v>
      </c>
      <c r="K9" s="255" t="s">
        <v>838</v>
      </c>
    </row>
    <row r="10" spans="1:20" s="375" customFormat="1" x14ac:dyDescent="0.2">
      <c r="B10" s="371"/>
      <c r="C10" s="928" t="s">
        <v>833</v>
      </c>
      <c r="D10" s="928"/>
      <c r="E10" s="928"/>
      <c r="F10" s="928"/>
      <c r="G10" s="928"/>
      <c r="H10" s="928"/>
      <c r="I10" s="928"/>
      <c r="J10" s="255" t="s">
        <v>840</v>
      </c>
      <c r="K10" s="255" t="s">
        <v>838</v>
      </c>
    </row>
    <row r="11" spans="1:20" s="375" customFormat="1" x14ac:dyDescent="0.2">
      <c r="B11" s="371"/>
      <c r="C11" s="928" t="s">
        <v>834</v>
      </c>
      <c r="D11" s="928"/>
      <c r="E11" s="928"/>
      <c r="F11" s="928"/>
      <c r="G11" s="928"/>
      <c r="H11" s="928"/>
      <c r="I11" s="928"/>
      <c r="J11" s="255" t="s">
        <v>838</v>
      </c>
      <c r="K11" s="255" t="s">
        <v>838</v>
      </c>
    </row>
    <row r="12" spans="1:20" s="375" customFormat="1" x14ac:dyDescent="0.2">
      <c r="B12" s="37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63"/>
      <c r="D20" s="363"/>
      <c r="E20" s="363"/>
      <c r="F20" s="363"/>
      <c r="G20" s="363"/>
      <c r="H20" s="363"/>
      <c r="I20" s="363"/>
      <c r="J20" s="363"/>
      <c r="K20" s="363"/>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v>14</v>
      </c>
      <c r="J22" s="108">
        <v>46</v>
      </c>
      <c r="K22" s="108">
        <v>60</v>
      </c>
    </row>
    <row r="23" spans="1:11" x14ac:dyDescent="0.2">
      <c r="A23" s="3" t="s">
        <v>189</v>
      </c>
      <c r="B23" s="182" t="s">
        <v>165</v>
      </c>
      <c r="C23" s="756" t="s">
        <v>166</v>
      </c>
      <c r="D23" s="756"/>
      <c r="E23" s="756"/>
      <c r="F23" s="756"/>
      <c r="G23" s="756"/>
      <c r="H23" s="757"/>
      <c r="I23" s="108">
        <v>3</v>
      </c>
      <c r="J23" s="108">
        <v>6</v>
      </c>
      <c r="K23" s="108">
        <v>9</v>
      </c>
    </row>
    <row r="24" spans="1:11" x14ac:dyDescent="0.2">
      <c r="A24" s="3" t="s">
        <v>189</v>
      </c>
      <c r="B24" s="182" t="s">
        <v>167</v>
      </c>
      <c r="C24" s="756" t="s">
        <v>168</v>
      </c>
      <c r="D24" s="756"/>
      <c r="E24" s="756"/>
      <c r="F24" s="756"/>
      <c r="G24" s="756"/>
      <c r="H24" s="757"/>
      <c r="I24" s="108">
        <v>4</v>
      </c>
      <c r="J24" s="108">
        <v>18</v>
      </c>
      <c r="K24" s="108">
        <v>22</v>
      </c>
    </row>
    <row r="25" spans="1:11" x14ac:dyDescent="0.2">
      <c r="A25" s="3" t="s">
        <v>189</v>
      </c>
      <c r="B25" s="182" t="s">
        <v>169</v>
      </c>
      <c r="C25" s="756" t="s">
        <v>170</v>
      </c>
      <c r="D25" s="756"/>
      <c r="E25" s="756"/>
      <c r="F25" s="756"/>
      <c r="G25" s="756"/>
      <c r="H25" s="757"/>
      <c r="I25" s="108">
        <v>10</v>
      </c>
      <c r="J25" s="108">
        <v>28</v>
      </c>
      <c r="K25" s="108">
        <v>38</v>
      </c>
    </row>
    <row r="26" spans="1:11" ht="14.25" customHeight="1" x14ac:dyDescent="0.2">
      <c r="A26" s="3" t="s">
        <v>189</v>
      </c>
      <c r="B26" s="182" t="s">
        <v>171</v>
      </c>
      <c r="C26" s="756" t="s">
        <v>172</v>
      </c>
      <c r="D26" s="756"/>
      <c r="E26" s="756"/>
      <c r="F26" s="756"/>
      <c r="G26" s="756"/>
      <c r="H26" s="757"/>
      <c r="I26" s="108">
        <v>0</v>
      </c>
      <c r="J26" s="108">
        <v>0</v>
      </c>
      <c r="K26" s="108">
        <v>0</v>
      </c>
    </row>
    <row r="27" spans="1:11" ht="25.5" customHeight="1" x14ac:dyDescent="0.2">
      <c r="A27" s="3" t="s">
        <v>189</v>
      </c>
      <c r="B27" s="183" t="s">
        <v>173</v>
      </c>
      <c r="C27" s="906" t="s">
        <v>147</v>
      </c>
      <c r="D27" s="906"/>
      <c r="E27" s="906"/>
      <c r="F27" s="906"/>
      <c r="G27" s="906"/>
      <c r="H27" s="891"/>
      <c r="I27" s="108">
        <v>13</v>
      </c>
      <c r="J27" s="108">
        <v>32</v>
      </c>
      <c r="K27" s="108">
        <v>45</v>
      </c>
    </row>
    <row r="28" spans="1:11" ht="26.25" customHeight="1" x14ac:dyDescent="0.2">
      <c r="A28" s="3" t="s">
        <v>189</v>
      </c>
      <c r="B28" s="183" t="s">
        <v>174</v>
      </c>
      <c r="C28" s="756" t="s">
        <v>175</v>
      </c>
      <c r="D28" s="756"/>
      <c r="E28" s="756"/>
      <c r="F28" s="756"/>
      <c r="G28" s="756"/>
      <c r="H28" s="757"/>
      <c r="I28" s="108">
        <v>1</v>
      </c>
      <c r="J28" s="108">
        <v>14</v>
      </c>
      <c r="K28" s="108">
        <v>15</v>
      </c>
    </row>
    <row r="29" spans="1:11" x14ac:dyDescent="0.2">
      <c r="A29" s="3" t="s">
        <v>189</v>
      </c>
      <c r="B29" s="182" t="s">
        <v>176</v>
      </c>
      <c r="C29" s="756" t="s">
        <v>177</v>
      </c>
      <c r="D29" s="756"/>
      <c r="E29" s="756"/>
      <c r="F29" s="756"/>
      <c r="G29" s="756"/>
      <c r="H29" s="757"/>
      <c r="I29" s="108">
        <v>0</v>
      </c>
      <c r="J29" s="108">
        <v>0</v>
      </c>
      <c r="K29" s="108">
        <v>0</v>
      </c>
    </row>
    <row r="30" spans="1:11" ht="25.5" customHeight="1" x14ac:dyDescent="0.2">
      <c r="A30" s="3" t="s">
        <v>189</v>
      </c>
      <c r="B30" s="182" t="s">
        <v>178</v>
      </c>
      <c r="C30" s="756" t="s">
        <v>392</v>
      </c>
      <c r="D30" s="756"/>
      <c r="E30" s="756"/>
      <c r="F30" s="756"/>
      <c r="G30" s="756"/>
      <c r="H30" s="757"/>
      <c r="I30" s="108">
        <v>0</v>
      </c>
      <c r="J30" s="108">
        <v>0</v>
      </c>
      <c r="K30" s="108">
        <v>0</v>
      </c>
    </row>
    <row r="31" spans="1:11" ht="25.5" customHeight="1" x14ac:dyDescent="0.2">
      <c r="A31" s="3" t="s">
        <v>189</v>
      </c>
      <c r="B31" s="237" t="s">
        <v>208</v>
      </c>
      <c r="C31" s="833" t="s">
        <v>843</v>
      </c>
      <c r="D31" s="833"/>
      <c r="E31" s="833"/>
      <c r="F31" s="833"/>
      <c r="G31" s="833"/>
      <c r="H31" s="833"/>
      <c r="I31" s="108">
        <v>14</v>
      </c>
      <c r="J31" s="108">
        <v>46</v>
      </c>
      <c r="K31" s="108">
        <v>60</v>
      </c>
    </row>
    <row r="32" spans="1:11" x14ac:dyDescent="0.2"/>
    <row r="33" spans="1:11" x14ac:dyDescent="0.2">
      <c r="A33" s="433" t="s">
        <v>190</v>
      </c>
      <c r="B33" s="937" t="s">
        <v>192</v>
      </c>
      <c r="C33" s="835"/>
      <c r="D33" s="835"/>
      <c r="E33" s="835"/>
      <c r="F33" s="835"/>
      <c r="G33" s="835"/>
      <c r="H33" s="835"/>
      <c r="I33" s="835"/>
      <c r="J33" s="835"/>
      <c r="K33" s="835"/>
    </row>
    <row r="34" spans="1:11" ht="64.5" customHeight="1" x14ac:dyDescent="0.2">
      <c r="A34" s="434"/>
      <c r="B34" s="770" t="s">
        <v>1088</v>
      </c>
      <c r="C34" s="731"/>
      <c r="D34" s="731"/>
      <c r="E34" s="731"/>
      <c r="F34" s="731"/>
      <c r="G34" s="731"/>
      <c r="H34" s="731"/>
      <c r="I34" s="731"/>
      <c r="J34" s="731"/>
      <c r="K34" s="731"/>
    </row>
    <row r="35" spans="1:11" x14ac:dyDescent="0.2">
      <c r="A35" s="434"/>
      <c r="B35" s="333"/>
      <c r="C35" s="333"/>
      <c r="D35" s="333"/>
      <c r="E35" s="333"/>
      <c r="F35" s="333"/>
      <c r="G35" s="333"/>
      <c r="H35" s="333"/>
      <c r="I35" s="333"/>
      <c r="J35" s="333"/>
      <c r="K35" s="333"/>
    </row>
    <row r="36" spans="1:11" s="225" customFormat="1" x14ac:dyDescent="0.2">
      <c r="A36" s="435" t="s">
        <v>190</v>
      </c>
      <c r="B36" s="935" t="s">
        <v>1089</v>
      </c>
      <c r="C36" s="936"/>
      <c r="D36" s="936"/>
      <c r="E36" s="936"/>
      <c r="F36" s="936"/>
      <c r="G36" s="238">
        <f>J36/J37</f>
        <v>14.284090909090908</v>
      </c>
      <c r="H36" s="239" t="s">
        <v>209</v>
      </c>
      <c r="I36" s="257" t="s">
        <v>844</v>
      </c>
      <c r="J36" s="258">
        <f>'B SEM'!G17+('B SEM'!H17/3)</f>
        <v>419</v>
      </c>
      <c r="K36" s="257" t="s">
        <v>845</v>
      </c>
    </row>
    <row r="37" spans="1:11" s="225" customFormat="1" x14ac:dyDescent="0.2">
      <c r="I37" s="259" t="s">
        <v>846</v>
      </c>
      <c r="J37" s="258">
        <f>I22+(J22/3)</f>
        <v>29.333333333333336</v>
      </c>
      <c r="K37" s="257" t="s">
        <v>210</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2"/>
  <sheetViews>
    <sheetView windowProtection="1" showRuler="0" zoomScaleNormal="100" workbookViewId="0">
      <selection sqref="A1:K1"/>
    </sheetView>
  </sheetViews>
  <sheetFormatPr defaultColWidth="9.140625" defaultRowHeight="12.75" zeroHeight="1" x14ac:dyDescent="0.2"/>
  <cols>
    <col min="1" max="2" width="3.85546875" style="382" customWidth="1"/>
    <col min="3" max="3" width="10.7109375" style="382" customWidth="1"/>
    <col min="4" max="11" width="9" style="382" customWidth="1"/>
    <col min="12" max="12" width="9.140625" style="382" customWidth="1"/>
    <col min="13" max="16384" width="9.140625" style="382"/>
  </cols>
  <sheetData>
    <row r="1" spans="1:20" ht="34.5" thickBot="1" x14ac:dyDescent="0.25">
      <c r="A1" s="950" t="s">
        <v>1042</v>
      </c>
      <c r="B1" s="950"/>
      <c r="C1" s="950"/>
      <c r="D1" s="950"/>
      <c r="E1" s="950"/>
      <c r="F1" s="950"/>
      <c r="G1" s="950"/>
      <c r="H1" s="950"/>
      <c r="I1" s="950"/>
      <c r="J1" s="950"/>
      <c r="K1" s="950"/>
      <c r="L1" s="405" t="s">
        <v>1004</v>
      </c>
      <c r="M1" s="406" t="s">
        <v>1005</v>
      </c>
      <c r="N1" s="414" t="s">
        <v>987</v>
      </c>
      <c r="O1" s="409" t="s">
        <v>989</v>
      </c>
      <c r="P1" s="410" t="s">
        <v>990</v>
      </c>
      <c r="Q1" s="411" t="s">
        <v>991</v>
      </c>
      <c r="R1" s="412" t="s">
        <v>992</v>
      </c>
      <c r="T1" s="407" t="s">
        <v>1006</v>
      </c>
    </row>
    <row r="2" spans="1:20" x14ac:dyDescent="0.2"/>
    <row r="3" spans="1:20" ht="38.25" customHeight="1" x14ac:dyDescent="0.2">
      <c r="A3" s="3" t="s">
        <v>189</v>
      </c>
      <c r="B3" s="929" t="s">
        <v>1087</v>
      </c>
      <c r="C3" s="930"/>
      <c r="D3" s="930"/>
      <c r="E3" s="930"/>
      <c r="F3" s="930"/>
      <c r="G3" s="930"/>
      <c r="H3" s="930"/>
      <c r="I3" s="930"/>
      <c r="J3" s="930"/>
      <c r="K3" s="930"/>
    </row>
    <row r="4" spans="1:20" ht="66" customHeight="1" x14ac:dyDescent="0.2">
      <c r="B4" s="928" t="s">
        <v>776</v>
      </c>
      <c r="C4" s="928"/>
      <c r="D4" s="928"/>
      <c r="E4" s="928"/>
      <c r="F4" s="928"/>
      <c r="G4" s="928"/>
      <c r="H4" s="928"/>
      <c r="I4" s="928"/>
      <c r="J4" s="928"/>
      <c r="K4" s="928"/>
    </row>
    <row r="5" spans="1:20" s="251" customFormat="1" x14ac:dyDescent="0.2">
      <c r="B5" s="252"/>
      <c r="C5" s="253"/>
      <c r="D5" s="250"/>
      <c r="E5" s="250"/>
      <c r="F5" s="250"/>
      <c r="G5" s="250"/>
      <c r="H5" s="250"/>
      <c r="I5" s="254"/>
      <c r="J5" s="252" t="s">
        <v>836</v>
      </c>
      <c r="K5" s="252" t="s">
        <v>837</v>
      </c>
    </row>
    <row r="6" spans="1:20" s="383" customFormat="1" ht="55.5" customHeight="1" x14ac:dyDescent="0.2">
      <c r="B6" s="381"/>
      <c r="C6" s="928" t="s">
        <v>829</v>
      </c>
      <c r="D6" s="928"/>
      <c r="E6" s="928"/>
      <c r="F6" s="928"/>
      <c r="G6" s="928"/>
      <c r="H6" s="928"/>
      <c r="I6" s="928"/>
      <c r="J6" s="255" t="s">
        <v>838</v>
      </c>
      <c r="K6" s="255" t="s">
        <v>839</v>
      </c>
    </row>
    <row r="7" spans="1:20" s="383" customFormat="1" ht="46.5" customHeight="1" x14ac:dyDescent="0.2">
      <c r="B7" s="381"/>
      <c r="C7" s="928" t="s">
        <v>830</v>
      </c>
      <c r="D7" s="928"/>
      <c r="E7" s="928"/>
      <c r="F7" s="928"/>
      <c r="G7" s="928"/>
      <c r="H7" s="928"/>
      <c r="I7" s="928"/>
      <c r="J7" s="255" t="s">
        <v>838</v>
      </c>
      <c r="K7" s="255" t="s">
        <v>455</v>
      </c>
    </row>
    <row r="8" spans="1:20" s="383" customFormat="1" ht="24.75" customHeight="1" x14ac:dyDescent="0.2">
      <c r="B8" s="381"/>
      <c r="C8" s="928" t="s">
        <v>831</v>
      </c>
      <c r="D8" s="928"/>
      <c r="E8" s="928"/>
      <c r="F8" s="928"/>
      <c r="G8" s="928"/>
      <c r="H8" s="928"/>
      <c r="I8" s="928"/>
      <c r="J8" s="255" t="s">
        <v>838</v>
      </c>
      <c r="K8" s="255" t="s">
        <v>840</v>
      </c>
    </row>
    <row r="9" spans="1:20" s="383" customFormat="1" ht="25.5" customHeight="1" x14ac:dyDescent="0.2">
      <c r="B9" s="381"/>
      <c r="C9" s="928" t="s">
        <v>832</v>
      </c>
      <c r="D9" s="928"/>
      <c r="E9" s="928"/>
      <c r="F9" s="928"/>
      <c r="G9" s="928"/>
      <c r="H9" s="928"/>
      <c r="I9" s="928"/>
      <c r="J9" s="255" t="s">
        <v>838</v>
      </c>
      <c r="K9" s="255" t="s">
        <v>838</v>
      </c>
    </row>
    <row r="10" spans="1:20" s="383" customFormat="1" x14ac:dyDescent="0.2">
      <c r="B10" s="381"/>
      <c r="C10" s="928" t="s">
        <v>833</v>
      </c>
      <c r="D10" s="928"/>
      <c r="E10" s="928"/>
      <c r="F10" s="928"/>
      <c r="G10" s="928"/>
      <c r="H10" s="928"/>
      <c r="I10" s="928"/>
      <c r="J10" s="255" t="s">
        <v>840</v>
      </c>
      <c r="K10" s="255" t="s">
        <v>838</v>
      </c>
    </row>
    <row r="11" spans="1:20" s="383" customFormat="1" x14ac:dyDescent="0.2">
      <c r="B11" s="381"/>
      <c r="C11" s="928" t="s">
        <v>834</v>
      </c>
      <c r="D11" s="928"/>
      <c r="E11" s="928"/>
      <c r="F11" s="928"/>
      <c r="G11" s="928"/>
      <c r="H11" s="928"/>
      <c r="I11" s="928"/>
      <c r="J11" s="255" t="s">
        <v>838</v>
      </c>
      <c r="K11" s="255" t="s">
        <v>838</v>
      </c>
    </row>
    <row r="12" spans="1:20" s="383" customFormat="1" x14ac:dyDescent="0.2">
      <c r="B12" s="381"/>
      <c r="C12" s="928" t="s">
        <v>835</v>
      </c>
      <c r="D12" s="928"/>
      <c r="E12" s="928"/>
      <c r="F12" s="928"/>
      <c r="G12" s="928"/>
      <c r="H12" s="928"/>
      <c r="I12" s="928"/>
      <c r="J12" s="255" t="s">
        <v>838</v>
      </c>
      <c r="K12" s="255" t="s">
        <v>840</v>
      </c>
    </row>
    <row r="13" spans="1:20" ht="12.75" customHeight="1" x14ac:dyDescent="0.2">
      <c r="B13" s="186"/>
      <c r="C13" s="186"/>
      <c r="D13" s="186"/>
      <c r="E13" s="186"/>
      <c r="F13" s="186"/>
      <c r="G13" s="186"/>
      <c r="H13" s="186"/>
      <c r="I13" s="186"/>
      <c r="J13" s="186"/>
      <c r="K13" s="186"/>
      <c r="Q13" s="314"/>
    </row>
    <row r="14" spans="1:20" s="256" customFormat="1" ht="25.5" customHeight="1" x14ac:dyDescent="0.2">
      <c r="B14" s="931" t="s">
        <v>841</v>
      </c>
      <c r="C14" s="932"/>
      <c r="D14" s="932"/>
      <c r="E14" s="932"/>
      <c r="F14" s="932"/>
      <c r="G14" s="932"/>
      <c r="H14" s="932"/>
      <c r="I14" s="932"/>
      <c r="J14" s="932"/>
      <c r="K14" s="932"/>
    </row>
    <row r="15" spans="1:20" s="256" customFormat="1" ht="49.5" customHeight="1" x14ac:dyDescent="0.2">
      <c r="B15" s="931" t="s">
        <v>842</v>
      </c>
      <c r="C15" s="932"/>
      <c r="D15" s="932"/>
      <c r="E15" s="932"/>
      <c r="F15" s="932"/>
      <c r="G15" s="932"/>
      <c r="H15" s="932"/>
      <c r="I15" s="932"/>
      <c r="J15" s="932"/>
      <c r="K15" s="932"/>
    </row>
    <row r="16" spans="1:20" ht="25.5" customHeight="1" x14ac:dyDescent="0.2">
      <c r="B16" s="931" t="s">
        <v>795</v>
      </c>
      <c r="C16" s="931"/>
      <c r="D16" s="931"/>
      <c r="E16" s="931"/>
      <c r="F16" s="931"/>
      <c r="G16" s="931"/>
      <c r="H16" s="931"/>
      <c r="I16" s="931"/>
      <c r="J16" s="931"/>
      <c r="K16" s="931"/>
    </row>
    <row r="17" spans="1:11" ht="64.5" customHeight="1" x14ac:dyDescent="0.2">
      <c r="B17" s="931" t="s">
        <v>146</v>
      </c>
      <c r="C17" s="932"/>
      <c r="D17" s="932"/>
      <c r="E17" s="932"/>
      <c r="F17" s="932"/>
      <c r="G17" s="932"/>
      <c r="H17" s="932"/>
      <c r="I17" s="932"/>
      <c r="J17" s="932"/>
      <c r="K17" s="932"/>
    </row>
    <row r="18" spans="1:11" ht="12.75" customHeight="1" x14ac:dyDescent="0.2">
      <c r="B18" s="933" t="s">
        <v>733</v>
      </c>
      <c r="C18" s="934"/>
      <c r="D18" s="934"/>
      <c r="E18" s="934"/>
      <c r="F18" s="934"/>
      <c r="G18" s="934"/>
      <c r="H18" s="934"/>
      <c r="I18" s="934"/>
      <c r="J18" s="934"/>
      <c r="K18" s="934"/>
    </row>
    <row r="19" spans="1:11" ht="12.75" customHeight="1" x14ac:dyDescent="0.2">
      <c r="B19" s="934"/>
      <c r="C19" s="934"/>
      <c r="D19" s="934"/>
      <c r="E19" s="934"/>
      <c r="F19" s="934"/>
      <c r="G19" s="934"/>
      <c r="H19" s="934"/>
      <c r="I19" s="934"/>
      <c r="J19" s="934"/>
      <c r="K19" s="934"/>
    </row>
    <row r="20" spans="1:11" x14ac:dyDescent="0.2">
      <c r="C20" s="380"/>
      <c r="D20" s="380"/>
      <c r="E20" s="380"/>
      <c r="F20" s="380"/>
      <c r="G20" s="380"/>
      <c r="H20" s="380"/>
      <c r="I20" s="380"/>
      <c r="J20" s="380"/>
      <c r="K20" s="380"/>
    </row>
    <row r="21" spans="1:11" x14ac:dyDescent="0.2">
      <c r="A21" s="3" t="s">
        <v>189</v>
      </c>
      <c r="B21" s="895"/>
      <c r="C21" s="896"/>
      <c r="D21" s="896"/>
      <c r="E21" s="896"/>
      <c r="F21" s="896"/>
      <c r="G21" s="896"/>
      <c r="H21" s="897"/>
      <c r="I21" s="181" t="s">
        <v>161</v>
      </c>
      <c r="J21" s="181" t="s">
        <v>162</v>
      </c>
      <c r="K21" s="181" t="s">
        <v>270</v>
      </c>
    </row>
    <row r="22" spans="1:11" x14ac:dyDescent="0.2">
      <c r="A22" s="3" t="s">
        <v>189</v>
      </c>
      <c r="B22" s="182" t="s">
        <v>163</v>
      </c>
      <c r="C22" s="756" t="s">
        <v>164</v>
      </c>
      <c r="D22" s="756"/>
      <c r="E22" s="756"/>
      <c r="F22" s="756"/>
      <c r="G22" s="756"/>
      <c r="H22" s="757"/>
      <c r="I22" s="108">
        <v>206</v>
      </c>
      <c r="J22" s="108">
        <v>205</v>
      </c>
      <c r="K22" s="108">
        <v>411</v>
      </c>
    </row>
    <row r="23" spans="1:11" x14ac:dyDescent="0.2">
      <c r="A23" s="3" t="s">
        <v>189</v>
      </c>
      <c r="B23" s="182" t="s">
        <v>165</v>
      </c>
      <c r="C23" s="756" t="s">
        <v>166</v>
      </c>
      <c r="D23" s="756"/>
      <c r="E23" s="756"/>
      <c r="F23" s="756"/>
      <c r="G23" s="756"/>
      <c r="H23" s="757"/>
      <c r="I23" s="108">
        <v>21</v>
      </c>
      <c r="J23" s="108">
        <v>10</v>
      </c>
      <c r="K23" s="108">
        <v>31</v>
      </c>
    </row>
    <row r="24" spans="1:11" x14ac:dyDescent="0.2">
      <c r="A24" s="3" t="s">
        <v>189</v>
      </c>
      <c r="B24" s="182" t="s">
        <v>167</v>
      </c>
      <c r="C24" s="756" t="s">
        <v>168</v>
      </c>
      <c r="D24" s="756"/>
      <c r="E24" s="756"/>
      <c r="F24" s="756"/>
      <c r="G24" s="756"/>
      <c r="H24" s="757"/>
      <c r="I24" s="108">
        <v>101</v>
      </c>
      <c r="J24" s="108">
        <v>121</v>
      </c>
      <c r="K24" s="108">
        <v>222</v>
      </c>
    </row>
    <row r="25" spans="1:11" x14ac:dyDescent="0.2">
      <c r="A25" s="3" t="s">
        <v>189</v>
      </c>
      <c r="B25" s="182" t="s">
        <v>169</v>
      </c>
      <c r="C25" s="756" t="s">
        <v>170</v>
      </c>
      <c r="D25" s="756"/>
      <c r="E25" s="756"/>
      <c r="F25" s="756"/>
      <c r="G25" s="756"/>
      <c r="H25" s="757"/>
      <c r="I25" s="108">
        <v>105</v>
      </c>
      <c r="J25" s="108">
        <v>84</v>
      </c>
      <c r="K25" s="108">
        <v>189</v>
      </c>
    </row>
    <row r="26" spans="1:11" ht="14.25" customHeight="1" x14ac:dyDescent="0.2">
      <c r="A26" s="3" t="s">
        <v>189</v>
      </c>
      <c r="B26" s="182" t="s">
        <v>171</v>
      </c>
      <c r="C26" s="756" t="s">
        <v>172</v>
      </c>
      <c r="D26" s="756"/>
      <c r="E26" s="756"/>
      <c r="F26" s="756"/>
      <c r="G26" s="756"/>
      <c r="H26" s="757"/>
      <c r="I26" s="108">
        <v>3</v>
      </c>
      <c r="J26" s="108">
        <v>1</v>
      </c>
      <c r="K26" s="108">
        <v>4</v>
      </c>
    </row>
    <row r="27" spans="1:11" ht="25.5" customHeight="1" x14ac:dyDescent="0.2">
      <c r="A27" s="3" t="s">
        <v>189</v>
      </c>
      <c r="B27" s="183" t="s">
        <v>173</v>
      </c>
      <c r="C27" s="906" t="s">
        <v>147</v>
      </c>
      <c r="D27" s="906"/>
      <c r="E27" s="906"/>
      <c r="F27" s="906"/>
      <c r="G27" s="906"/>
      <c r="H27" s="891"/>
      <c r="I27" s="108">
        <v>161</v>
      </c>
      <c r="J27" s="108">
        <v>56</v>
      </c>
      <c r="K27" s="108">
        <v>217</v>
      </c>
    </row>
    <row r="28" spans="1:11" ht="26.25" customHeight="1" x14ac:dyDescent="0.2">
      <c r="A28" s="3" t="s">
        <v>189</v>
      </c>
      <c r="B28" s="183" t="s">
        <v>174</v>
      </c>
      <c r="C28" s="756" t="s">
        <v>175</v>
      </c>
      <c r="D28" s="756"/>
      <c r="E28" s="756"/>
      <c r="F28" s="756"/>
      <c r="G28" s="756"/>
      <c r="H28" s="757"/>
      <c r="I28" s="108">
        <v>45</v>
      </c>
      <c r="J28" s="108">
        <v>140</v>
      </c>
      <c r="K28" s="108">
        <v>185</v>
      </c>
    </row>
    <row r="29" spans="1:11" x14ac:dyDescent="0.2">
      <c r="A29" s="3" t="s">
        <v>189</v>
      </c>
      <c r="B29" s="182" t="s">
        <v>176</v>
      </c>
      <c r="C29" s="756" t="s">
        <v>177</v>
      </c>
      <c r="D29" s="756"/>
      <c r="E29" s="756"/>
      <c r="F29" s="756"/>
      <c r="G29" s="756"/>
      <c r="H29" s="757"/>
      <c r="I29" s="108">
        <v>0</v>
      </c>
      <c r="J29" s="108">
        <v>9</v>
      </c>
      <c r="K29" s="108">
        <v>9</v>
      </c>
    </row>
    <row r="30" spans="1:11" ht="25.5" customHeight="1" x14ac:dyDescent="0.2">
      <c r="A30" s="3" t="s">
        <v>189</v>
      </c>
      <c r="B30" s="182" t="s">
        <v>178</v>
      </c>
      <c r="C30" s="756" t="s">
        <v>392</v>
      </c>
      <c r="D30" s="756"/>
      <c r="E30" s="756"/>
      <c r="F30" s="756"/>
      <c r="G30" s="756"/>
      <c r="H30" s="757"/>
      <c r="I30" s="108">
        <v>0</v>
      </c>
      <c r="J30" s="108">
        <v>0</v>
      </c>
      <c r="K30" s="108">
        <v>0</v>
      </c>
    </row>
    <row r="31" spans="1:11" ht="25.5" customHeight="1" x14ac:dyDescent="0.2">
      <c r="A31" s="3" t="s">
        <v>189</v>
      </c>
      <c r="B31" s="237" t="s">
        <v>208</v>
      </c>
      <c r="C31" s="833" t="s">
        <v>843</v>
      </c>
      <c r="D31" s="833"/>
      <c r="E31" s="833"/>
      <c r="F31" s="833"/>
      <c r="G31" s="833"/>
      <c r="H31" s="833"/>
      <c r="I31" s="108">
        <v>19</v>
      </c>
      <c r="J31" s="108">
        <v>66</v>
      </c>
      <c r="K31" s="108">
        <v>85</v>
      </c>
    </row>
    <row r="32" spans="1:11" x14ac:dyDescent="0.2"/>
    <row r="33" spans="1:11" x14ac:dyDescent="0.2">
      <c r="A33" s="433" t="s">
        <v>190</v>
      </c>
      <c r="B33" s="937" t="s">
        <v>192</v>
      </c>
      <c r="C33" s="835"/>
      <c r="D33" s="835"/>
      <c r="E33" s="835"/>
      <c r="F33" s="835"/>
      <c r="G33" s="835"/>
      <c r="H33" s="835"/>
      <c r="I33" s="835"/>
      <c r="J33" s="835"/>
      <c r="K33" s="835"/>
    </row>
    <row r="34" spans="1:11" ht="64.5" customHeight="1" x14ac:dyDescent="0.2">
      <c r="A34" s="434"/>
      <c r="B34" s="770" t="s">
        <v>1088</v>
      </c>
      <c r="C34" s="731"/>
      <c r="D34" s="731"/>
      <c r="E34" s="731"/>
      <c r="F34" s="731"/>
      <c r="G34" s="731"/>
      <c r="H34" s="731"/>
      <c r="I34" s="731"/>
      <c r="J34" s="731"/>
      <c r="K34" s="731"/>
    </row>
    <row r="35" spans="1:11" x14ac:dyDescent="0.2">
      <c r="A35" s="434"/>
      <c r="B35" s="379"/>
      <c r="C35" s="379"/>
      <c r="D35" s="379"/>
      <c r="E35" s="379"/>
      <c r="F35" s="379"/>
      <c r="G35" s="379"/>
      <c r="H35" s="379"/>
      <c r="I35" s="379"/>
      <c r="J35" s="379"/>
      <c r="K35" s="379"/>
    </row>
    <row r="36" spans="1:11" s="225" customFormat="1" x14ac:dyDescent="0.2">
      <c r="A36" s="435" t="s">
        <v>190</v>
      </c>
      <c r="B36" s="935" t="s">
        <v>1089</v>
      </c>
      <c r="C36" s="936"/>
      <c r="D36" s="936"/>
      <c r="E36" s="936"/>
      <c r="F36" s="936"/>
      <c r="G36" s="238"/>
      <c r="H36" s="239" t="s">
        <v>209</v>
      </c>
      <c r="I36" s="257" t="s">
        <v>844</v>
      </c>
      <c r="J36" s="258"/>
      <c r="K36" s="257" t="s">
        <v>845</v>
      </c>
    </row>
    <row r="37" spans="1:11" s="225" customFormat="1" x14ac:dyDescent="0.2">
      <c r="I37" s="259" t="s">
        <v>846</v>
      </c>
      <c r="J37" s="258"/>
      <c r="K37" s="257" t="s">
        <v>210</v>
      </c>
    </row>
    <row r="38" spans="1:11" ht="16.5" customHeight="1" x14ac:dyDescent="0.2">
      <c r="A38" s="3" t="s">
        <v>191</v>
      </c>
      <c r="B38" s="937" t="s">
        <v>179</v>
      </c>
      <c r="C38" s="835"/>
      <c r="D38" s="835"/>
      <c r="E38" s="835"/>
      <c r="F38" s="835"/>
      <c r="G38" s="835"/>
      <c r="H38" s="835"/>
      <c r="I38" s="835"/>
      <c r="J38" s="835"/>
      <c r="K38" s="835"/>
    </row>
    <row r="39" spans="1:11" ht="27" customHeight="1" x14ac:dyDescent="0.2">
      <c r="A39" s="3"/>
      <c r="B39" s="770" t="s">
        <v>1090</v>
      </c>
      <c r="C39" s="731"/>
      <c r="D39" s="731"/>
      <c r="E39" s="731"/>
      <c r="F39" s="731"/>
      <c r="G39" s="731"/>
      <c r="H39" s="731"/>
      <c r="I39" s="731"/>
      <c r="J39" s="731"/>
      <c r="K39" s="731"/>
    </row>
    <row r="40" spans="1:11" ht="115.5" customHeight="1" x14ac:dyDescent="0.2">
      <c r="A40" s="3"/>
      <c r="B40" s="941" t="s">
        <v>762</v>
      </c>
      <c r="C40" s="731"/>
      <c r="D40" s="731"/>
      <c r="E40" s="731"/>
      <c r="F40" s="731"/>
      <c r="G40" s="731"/>
      <c r="H40" s="731"/>
      <c r="I40" s="731"/>
      <c r="J40" s="731"/>
      <c r="K40" s="731"/>
    </row>
    <row r="41" spans="1:11" ht="93" customHeight="1" x14ac:dyDescent="0.2">
      <c r="A41" s="3"/>
      <c r="B41" s="941" t="s">
        <v>763</v>
      </c>
      <c r="C41" s="836"/>
      <c r="D41" s="836"/>
      <c r="E41" s="836"/>
      <c r="F41" s="836"/>
      <c r="G41" s="836"/>
      <c r="H41" s="836"/>
      <c r="I41" s="836"/>
      <c r="J41" s="836"/>
      <c r="K41" s="836"/>
    </row>
    <row r="42" spans="1:11" ht="68.25" customHeight="1" x14ac:dyDescent="0.2">
      <c r="A42" s="3"/>
      <c r="B42" s="770" t="s">
        <v>1091</v>
      </c>
      <c r="C42" s="731"/>
      <c r="D42" s="731"/>
      <c r="E42" s="731"/>
      <c r="F42" s="731"/>
      <c r="G42" s="731"/>
      <c r="H42" s="731"/>
      <c r="I42" s="731"/>
      <c r="J42" s="731"/>
      <c r="K42" s="731"/>
    </row>
    <row r="43" spans="1:11" x14ac:dyDescent="0.2">
      <c r="A43" s="3"/>
      <c r="B43" s="185"/>
      <c r="C43" s="185"/>
      <c r="D43" s="185"/>
      <c r="E43" s="185"/>
      <c r="F43" s="185"/>
      <c r="G43" s="185"/>
      <c r="H43" s="185"/>
      <c r="I43" s="185"/>
      <c r="J43" s="185"/>
      <c r="K43" s="185"/>
    </row>
    <row r="44" spans="1:11" x14ac:dyDescent="0.2">
      <c r="A44" s="3" t="s">
        <v>191</v>
      </c>
      <c r="B44" s="942" t="s">
        <v>419</v>
      </c>
      <c r="C44" s="782"/>
      <c r="D44" s="782"/>
      <c r="E44" s="782"/>
      <c r="F44" s="782"/>
      <c r="G44" s="782"/>
      <c r="H44" s="782"/>
      <c r="I44" s="782"/>
      <c r="J44" s="782"/>
      <c r="K44" s="782"/>
    </row>
    <row r="45" spans="1:11" x14ac:dyDescent="0.2"/>
    <row r="46" spans="1:11" x14ac:dyDescent="0.2">
      <c r="A46" s="3" t="s">
        <v>191</v>
      </c>
      <c r="B46" s="938" t="s">
        <v>420</v>
      </c>
      <c r="C46" s="938"/>
      <c r="D46" s="938"/>
      <c r="E46" s="938"/>
      <c r="F46" s="938"/>
      <c r="G46" s="938"/>
      <c r="H46" s="938"/>
      <c r="I46" s="938"/>
      <c r="J46" s="938"/>
      <c r="K46" s="938"/>
    </row>
    <row r="47" spans="1:11" ht="12.75" customHeight="1" x14ac:dyDescent="0.2">
      <c r="A47" s="3" t="s">
        <v>191</v>
      </c>
      <c r="B47" s="939" t="s">
        <v>180</v>
      </c>
      <c r="C47" s="939"/>
      <c r="D47" s="184" t="s">
        <v>181</v>
      </c>
      <c r="E47" s="184" t="s">
        <v>182</v>
      </c>
      <c r="F47" s="184" t="s">
        <v>183</v>
      </c>
      <c r="G47" s="184" t="s">
        <v>184</v>
      </c>
      <c r="H47" s="184" t="s">
        <v>185</v>
      </c>
      <c r="I47" s="184" t="s">
        <v>186</v>
      </c>
      <c r="J47" s="184" t="s">
        <v>187</v>
      </c>
      <c r="K47" s="184" t="s">
        <v>270</v>
      </c>
    </row>
    <row r="48" spans="1:11" x14ac:dyDescent="0.2">
      <c r="A48" s="3" t="s">
        <v>191</v>
      </c>
      <c r="B48" s="939"/>
      <c r="C48" s="939"/>
      <c r="D48" s="27">
        <f>87+15</f>
        <v>102</v>
      </c>
      <c r="E48" s="27">
        <f>190+19</f>
        <v>209</v>
      </c>
      <c r="F48" s="27">
        <f>127+5</f>
        <v>132</v>
      </c>
      <c r="G48" s="27">
        <v>70</v>
      </c>
      <c r="H48" s="27">
        <v>23</v>
      </c>
      <c r="I48" s="27">
        <v>7</v>
      </c>
      <c r="J48" s="27">
        <v>6</v>
      </c>
      <c r="K48" s="27">
        <f>SUM(D48:J48)</f>
        <v>549</v>
      </c>
    </row>
    <row r="49" spans="1:11" x14ac:dyDescent="0.2">
      <c r="B49" s="940"/>
      <c r="C49" s="940"/>
      <c r="D49" s="702"/>
      <c r="E49" s="702"/>
      <c r="F49" s="702"/>
      <c r="G49" s="702"/>
      <c r="H49" s="702"/>
      <c r="I49" s="702"/>
      <c r="J49" s="702"/>
      <c r="K49" s="702"/>
    </row>
    <row r="50" spans="1:11" ht="12.75" customHeight="1" x14ac:dyDescent="0.2">
      <c r="A50" s="3" t="s">
        <v>191</v>
      </c>
      <c r="B50" s="939" t="s">
        <v>188</v>
      </c>
      <c r="C50" s="939"/>
      <c r="D50" s="184" t="s">
        <v>181</v>
      </c>
      <c r="E50" s="184" t="s">
        <v>182</v>
      </c>
      <c r="F50" s="184" t="s">
        <v>183</v>
      </c>
      <c r="G50" s="184" t="s">
        <v>184</v>
      </c>
      <c r="H50" s="184" t="s">
        <v>185</v>
      </c>
      <c r="I50" s="184" t="s">
        <v>186</v>
      </c>
      <c r="J50" s="184" t="s">
        <v>187</v>
      </c>
      <c r="K50" s="184" t="s">
        <v>270</v>
      </c>
    </row>
    <row r="51" spans="1:11" x14ac:dyDescent="0.2">
      <c r="A51" s="3" t="s">
        <v>191</v>
      </c>
      <c r="B51" s="939"/>
      <c r="C51" s="939"/>
      <c r="D51" s="27">
        <v>13</v>
      </c>
      <c r="E51" s="27">
        <v>81</v>
      </c>
      <c r="F51" s="27">
        <v>30</v>
      </c>
      <c r="G51" s="27">
        <v>5</v>
      </c>
      <c r="H51" s="27">
        <v>5</v>
      </c>
      <c r="I51" s="27">
        <v>0</v>
      </c>
      <c r="J51" s="27">
        <v>0</v>
      </c>
      <c r="K51" s="27">
        <f>SUM(D51:J51)</f>
        <v>134</v>
      </c>
    </row>
    <row r="52" spans="1:11" x14ac:dyDescent="0.2"/>
  </sheetData>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6"/>
  <sheetViews>
    <sheetView windowProtection="1" showRuler="0" zoomScaleNormal="100" workbookViewId="0">
      <selection sqref="A1:G1"/>
    </sheetView>
  </sheetViews>
  <sheetFormatPr defaultColWidth="9.140625" defaultRowHeight="0" customHeight="1" zeroHeight="1" x14ac:dyDescent="0.2"/>
  <cols>
    <col min="1" max="1" width="3.85546875" style="551" customWidth="1"/>
    <col min="2" max="2" width="42" style="548" customWidth="1"/>
    <col min="3" max="4" width="20.140625" style="548" customWidth="1"/>
    <col min="5" max="8" width="15.42578125" style="548" customWidth="1"/>
    <col min="9" max="9" width="19.7109375" style="548" bestFit="1" customWidth="1"/>
    <col min="10" max="10" width="9.140625" style="548" customWidth="1"/>
    <col min="11" max="16384" width="9.140625" style="548"/>
  </cols>
  <sheetData>
    <row r="1" spans="1:15" ht="34.5" thickBot="1" x14ac:dyDescent="0.25">
      <c r="A1" s="975" t="s">
        <v>1043</v>
      </c>
      <c r="B1" s="975"/>
      <c r="C1" s="975"/>
      <c r="D1" s="975"/>
      <c r="E1" s="975"/>
      <c r="F1" s="975"/>
      <c r="G1" s="975"/>
      <c r="H1" s="544"/>
      <c r="I1" s="545"/>
      <c r="J1" s="546" t="s">
        <v>1004</v>
      </c>
      <c r="K1" s="427" t="s">
        <v>1005</v>
      </c>
      <c r="L1" s="547" t="s">
        <v>987</v>
      </c>
      <c r="N1" s="549" t="s">
        <v>990</v>
      </c>
      <c r="O1" s="550" t="s">
        <v>1006</v>
      </c>
    </row>
    <row r="2" spans="1:15" ht="12.75" x14ac:dyDescent="0.2"/>
    <row r="3" spans="1:15" ht="12.75" x14ac:dyDescent="0.2">
      <c r="A3" s="552" t="s">
        <v>562</v>
      </c>
      <c r="B3" s="553" t="s">
        <v>1086</v>
      </c>
    </row>
    <row r="4" spans="1:15" s="555" customFormat="1" ht="72" customHeight="1" x14ac:dyDescent="0.2">
      <c r="A4" s="554" t="s">
        <v>562</v>
      </c>
      <c r="B4" s="976" t="s">
        <v>454</v>
      </c>
      <c r="C4" s="976"/>
      <c r="D4" s="976"/>
      <c r="E4" s="976"/>
      <c r="F4" s="976"/>
      <c r="G4" s="976"/>
      <c r="H4" s="976"/>
      <c r="I4" s="976"/>
    </row>
    <row r="5" spans="1:15" ht="26.25" thickBot="1" x14ac:dyDescent="0.25">
      <c r="A5" s="552" t="s">
        <v>562</v>
      </c>
      <c r="B5" s="556" t="s">
        <v>563</v>
      </c>
      <c r="C5" s="557" t="s">
        <v>1012</v>
      </c>
      <c r="D5" s="557" t="s">
        <v>1009</v>
      </c>
      <c r="E5" s="557" t="s">
        <v>1013</v>
      </c>
      <c r="F5" s="557" t="s">
        <v>1010</v>
      </c>
      <c r="G5" s="557" t="s">
        <v>1014</v>
      </c>
      <c r="H5" s="557" t="s">
        <v>1011</v>
      </c>
      <c r="I5" s="558" t="s">
        <v>924</v>
      </c>
    </row>
    <row r="6" spans="1:15" ht="13.5" thickBot="1" x14ac:dyDescent="0.25">
      <c r="A6" s="552" t="s">
        <v>562</v>
      </c>
      <c r="B6" s="559" t="s">
        <v>564</v>
      </c>
      <c r="C6" s="560"/>
      <c r="D6" s="561" t="str">
        <f t="shared" ref="D6:D44" si="0">IF(C6="","",C6/C$45)</f>
        <v/>
      </c>
      <c r="E6" s="562"/>
      <c r="F6" s="561" t="str">
        <f t="shared" ref="F6:F44" si="1">IF(E6="","",E6/E$45)</f>
        <v/>
      </c>
      <c r="G6" s="562"/>
      <c r="H6" s="561" t="str">
        <f t="shared" ref="H6:H44" si="2">IF(G6="","",G6/G$45)</f>
        <v/>
      </c>
      <c r="I6" s="563">
        <v>1</v>
      </c>
    </row>
    <row r="7" spans="1:15" ht="13.5" thickBot="1" x14ac:dyDescent="0.25">
      <c r="A7" s="552" t="s">
        <v>562</v>
      </c>
      <c r="B7" s="564" t="s">
        <v>925</v>
      </c>
      <c r="C7" s="565"/>
      <c r="D7" s="561" t="str">
        <f t="shared" si="0"/>
        <v/>
      </c>
      <c r="E7" s="565"/>
      <c r="F7" s="561" t="str">
        <f t="shared" si="1"/>
        <v/>
      </c>
      <c r="G7" s="565">
        <v>9</v>
      </c>
      <c r="H7" s="561">
        <f t="shared" si="2"/>
        <v>1.4331210191082803E-2</v>
      </c>
      <c r="I7" s="566">
        <v>3</v>
      </c>
    </row>
    <row r="8" spans="1:15" ht="13.5" thickBot="1" x14ac:dyDescent="0.25">
      <c r="A8" s="552" t="s">
        <v>562</v>
      </c>
      <c r="B8" s="567" t="s">
        <v>565</v>
      </c>
      <c r="C8" s="565"/>
      <c r="D8" s="561" t="str">
        <f t="shared" si="0"/>
        <v/>
      </c>
      <c r="E8" s="565"/>
      <c r="F8" s="561" t="str">
        <f t="shared" si="1"/>
        <v/>
      </c>
      <c r="G8" s="565"/>
      <c r="H8" s="561" t="str">
        <f t="shared" si="2"/>
        <v/>
      </c>
      <c r="I8" s="566">
        <v>4</v>
      </c>
    </row>
    <row r="9" spans="1:15" ht="13.5" thickBot="1" x14ac:dyDescent="0.25">
      <c r="A9" s="552" t="s">
        <v>562</v>
      </c>
      <c r="B9" s="564" t="s">
        <v>926</v>
      </c>
      <c r="C9" s="568"/>
      <c r="D9" s="561" t="str">
        <f t="shared" si="0"/>
        <v/>
      </c>
      <c r="E9" s="568"/>
      <c r="F9" s="561" t="str">
        <f t="shared" si="1"/>
        <v/>
      </c>
      <c r="G9" s="568"/>
      <c r="H9" s="561" t="str">
        <f t="shared" si="2"/>
        <v/>
      </c>
      <c r="I9" s="569">
        <v>5</v>
      </c>
    </row>
    <row r="10" spans="1:15" ht="13.5" thickBot="1" x14ac:dyDescent="0.25">
      <c r="A10" s="552" t="s">
        <v>562</v>
      </c>
      <c r="B10" s="570" t="s">
        <v>721</v>
      </c>
      <c r="C10" s="568"/>
      <c r="D10" s="561" t="str">
        <f t="shared" si="0"/>
        <v/>
      </c>
      <c r="E10" s="568"/>
      <c r="F10" s="561" t="str">
        <f t="shared" si="1"/>
        <v/>
      </c>
      <c r="G10" s="568">
        <f>48+4</f>
        <v>52</v>
      </c>
      <c r="H10" s="561">
        <f t="shared" si="2"/>
        <v>8.2802547770700632E-2</v>
      </c>
      <c r="I10" s="569">
        <v>9</v>
      </c>
    </row>
    <row r="11" spans="1:15" ht="13.5" thickBot="1" x14ac:dyDescent="0.25">
      <c r="A11" s="552" t="s">
        <v>562</v>
      </c>
      <c r="B11" s="570" t="s">
        <v>663</v>
      </c>
      <c r="C11" s="568"/>
      <c r="D11" s="561" t="str">
        <f t="shared" si="0"/>
        <v/>
      </c>
      <c r="E11" s="568"/>
      <c r="F11" s="561" t="str">
        <f t="shared" si="1"/>
        <v/>
      </c>
      <c r="G11" s="568"/>
      <c r="H11" s="561" t="str">
        <f t="shared" si="2"/>
        <v/>
      </c>
      <c r="I11" s="569">
        <v>10</v>
      </c>
    </row>
    <row r="12" spans="1:15" ht="13.5" thickBot="1" x14ac:dyDescent="0.25">
      <c r="A12" s="552" t="s">
        <v>562</v>
      </c>
      <c r="B12" s="570" t="s">
        <v>568</v>
      </c>
      <c r="C12" s="568"/>
      <c r="D12" s="561" t="str">
        <f t="shared" si="0"/>
        <v/>
      </c>
      <c r="E12" s="568"/>
      <c r="F12" s="561" t="str">
        <f t="shared" si="1"/>
        <v/>
      </c>
      <c r="G12" s="568">
        <f>8+1</f>
        <v>9</v>
      </c>
      <c r="H12" s="561">
        <f t="shared" si="2"/>
        <v>1.4331210191082803E-2</v>
      </c>
      <c r="I12" s="569">
        <v>11</v>
      </c>
    </row>
    <row r="13" spans="1:15" ht="13.5" thickBot="1" x14ac:dyDescent="0.25">
      <c r="A13" s="552" t="s">
        <v>562</v>
      </c>
      <c r="B13" s="570" t="s">
        <v>664</v>
      </c>
      <c r="C13" s="568"/>
      <c r="D13" s="561" t="str">
        <f t="shared" si="0"/>
        <v/>
      </c>
      <c r="E13" s="568"/>
      <c r="F13" s="561" t="str">
        <f t="shared" si="1"/>
        <v/>
      </c>
      <c r="G13" s="568"/>
      <c r="H13" s="561" t="str">
        <f t="shared" si="2"/>
        <v/>
      </c>
      <c r="I13" s="569">
        <v>12</v>
      </c>
    </row>
    <row r="14" spans="1:15" ht="13.5" thickBot="1" x14ac:dyDescent="0.25">
      <c r="A14" s="552" t="s">
        <v>562</v>
      </c>
      <c r="B14" s="570" t="s">
        <v>569</v>
      </c>
      <c r="C14" s="568"/>
      <c r="D14" s="561" t="str">
        <f t="shared" si="0"/>
        <v/>
      </c>
      <c r="E14" s="568"/>
      <c r="F14" s="561" t="str">
        <f t="shared" si="1"/>
        <v/>
      </c>
      <c r="G14" s="568">
        <f>65+9</f>
        <v>74</v>
      </c>
      <c r="H14" s="561">
        <f t="shared" si="2"/>
        <v>0.1178343949044586</v>
      </c>
      <c r="I14" s="569">
        <v>13</v>
      </c>
    </row>
    <row r="15" spans="1:15" ht="13.5" thickBot="1" x14ac:dyDescent="0.25">
      <c r="A15" s="552" t="s">
        <v>562</v>
      </c>
      <c r="B15" s="570" t="s">
        <v>665</v>
      </c>
      <c r="C15" s="568"/>
      <c r="D15" s="561" t="str">
        <f t="shared" si="0"/>
        <v/>
      </c>
      <c r="E15" s="568"/>
      <c r="F15" s="561" t="str">
        <f t="shared" si="1"/>
        <v/>
      </c>
      <c r="G15" s="568">
        <v>2</v>
      </c>
      <c r="H15" s="561">
        <f t="shared" si="2"/>
        <v>3.1847133757961785E-3</v>
      </c>
      <c r="I15" s="569">
        <v>14</v>
      </c>
    </row>
    <row r="16" spans="1:15" ht="13.5" thickBot="1" x14ac:dyDescent="0.25">
      <c r="A16" s="552" t="s">
        <v>562</v>
      </c>
      <c r="B16" s="570" t="s">
        <v>666</v>
      </c>
      <c r="C16" s="568"/>
      <c r="D16" s="561" t="str">
        <f t="shared" si="0"/>
        <v/>
      </c>
      <c r="E16" s="568"/>
      <c r="F16" s="561" t="str">
        <f t="shared" si="1"/>
        <v/>
      </c>
      <c r="G16" s="568"/>
      <c r="H16" s="561" t="str">
        <f t="shared" si="2"/>
        <v/>
      </c>
      <c r="I16" s="569">
        <v>15</v>
      </c>
    </row>
    <row r="17" spans="1:9" ht="13.5" thickBot="1" x14ac:dyDescent="0.25">
      <c r="A17" s="552" t="s">
        <v>562</v>
      </c>
      <c r="B17" s="564" t="s">
        <v>927</v>
      </c>
      <c r="C17" s="568"/>
      <c r="D17" s="561" t="str">
        <f t="shared" si="0"/>
        <v/>
      </c>
      <c r="E17" s="568"/>
      <c r="F17" s="561" t="str">
        <f t="shared" si="1"/>
        <v/>
      </c>
      <c r="G17" s="568">
        <f>6+2</f>
        <v>8</v>
      </c>
      <c r="H17" s="561">
        <f t="shared" si="2"/>
        <v>1.2738853503184714E-2</v>
      </c>
      <c r="I17" s="569">
        <v>16</v>
      </c>
    </row>
    <row r="18" spans="1:9" ht="13.5" thickBot="1" x14ac:dyDescent="0.25">
      <c r="A18" s="552" t="s">
        <v>562</v>
      </c>
      <c r="B18" s="570" t="s">
        <v>667</v>
      </c>
      <c r="C18" s="568"/>
      <c r="D18" s="561" t="str">
        <f t="shared" si="0"/>
        <v/>
      </c>
      <c r="E18" s="568"/>
      <c r="F18" s="561" t="str">
        <f t="shared" si="1"/>
        <v/>
      </c>
      <c r="G18" s="568"/>
      <c r="H18" s="561" t="str">
        <f t="shared" si="2"/>
        <v/>
      </c>
      <c r="I18" s="569">
        <v>19</v>
      </c>
    </row>
    <row r="19" spans="1:9" ht="13.5" thickBot="1" x14ac:dyDescent="0.25">
      <c r="A19" s="552" t="s">
        <v>562</v>
      </c>
      <c r="B19" s="570" t="s">
        <v>878</v>
      </c>
      <c r="C19" s="568"/>
      <c r="D19" s="561" t="str">
        <f t="shared" si="0"/>
        <v/>
      </c>
      <c r="E19" s="568"/>
      <c r="F19" s="561" t="str">
        <f t="shared" si="1"/>
        <v/>
      </c>
      <c r="G19" s="568"/>
      <c r="H19" s="561" t="str">
        <f t="shared" si="2"/>
        <v/>
      </c>
      <c r="I19" s="569">
        <v>22</v>
      </c>
    </row>
    <row r="20" spans="1:9" ht="13.5" thickBot="1" x14ac:dyDescent="0.25">
      <c r="A20" s="552" t="s">
        <v>562</v>
      </c>
      <c r="B20" s="570" t="s">
        <v>890</v>
      </c>
      <c r="C20" s="568"/>
      <c r="D20" s="561" t="str">
        <f t="shared" si="0"/>
        <v/>
      </c>
      <c r="E20" s="568"/>
      <c r="F20" s="561" t="str">
        <f t="shared" si="1"/>
        <v/>
      </c>
      <c r="G20" s="568">
        <f>8+3</f>
        <v>11</v>
      </c>
      <c r="H20" s="561">
        <f t="shared" si="2"/>
        <v>1.751592356687898E-2</v>
      </c>
      <c r="I20" s="569">
        <v>23</v>
      </c>
    </row>
    <row r="21" spans="1:9" ht="13.5" thickBot="1" x14ac:dyDescent="0.25">
      <c r="A21" s="552" t="s">
        <v>562</v>
      </c>
      <c r="B21" s="570" t="s">
        <v>879</v>
      </c>
      <c r="C21" s="568"/>
      <c r="D21" s="561" t="str">
        <f t="shared" si="0"/>
        <v/>
      </c>
      <c r="E21" s="568">
        <v>2</v>
      </c>
      <c r="F21" s="561">
        <f t="shared" si="1"/>
        <v>1</v>
      </c>
      <c r="G21" s="568"/>
      <c r="H21" s="561" t="str">
        <f t="shared" si="2"/>
        <v/>
      </c>
      <c r="I21" s="569">
        <v>24</v>
      </c>
    </row>
    <row r="22" spans="1:9" ht="13.5" thickBot="1" x14ac:dyDescent="0.25">
      <c r="A22" s="552" t="s">
        <v>562</v>
      </c>
      <c r="B22" s="570" t="s">
        <v>880</v>
      </c>
      <c r="C22" s="568"/>
      <c r="D22" s="561" t="str">
        <f t="shared" si="0"/>
        <v/>
      </c>
      <c r="E22" s="568"/>
      <c r="F22" s="561" t="str">
        <f t="shared" si="1"/>
        <v/>
      </c>
      <c r="G22" s="568"/>
      <c r="H22" s="561" t="str">
        <f t="shared" si="2"/>
        <v/>
      </c>
      <c r="I22" s="569">
        <v>25</v>
      </c>
    </row>
    <row r="23" spans="1:9" ht="13.5" thickBot="1" x14ac:dyDescent="0.25">
      <c r="A23" s="552" t="s">
        <v>562</v>
      </c>
      <c r="B23" s="570" t="s">
        <v>566</v>
      </c>
      <c r="C23" s="568"/>
      <c r="D23" s="561" t="str">
        <f t="shared" si="0"/>
        <v/>
      </c>
      <c r="E23" s="568"/>
      <c r="F23" s="561" t="str">
        <f t="shared" si="1"/>
        <v/>
      </c>
      <c r="G23" s="568">
        <v>38</v>
      </c>
      <c r="H23" s="561">
        <f t="shared" si="2"/>
        <v>6.0509554140127389E-2</v>
      </c>
      <c r="I23" s="569">
        <v>26</v>
      </c>
    </row>
    <row r="24" spans="1:9" ht="13.5" thickBot="1" x14ac:dyDescent="0.25">
      <c r="A24" s="552" t="s">
        <v>562</v>
      </c>
      <c r="B24" s="570" t="s">
        <v>153</v>
      </c>
      <c r="C24" s="568"/>
      <c r="D24" s="561" t="str">
        <f t="shared" si="0"/>
        <v/>
      </c>
      <c r="E24" s="568"/>
      <c r="F24" s="561" t="str">
        <f t="shared" si="1"/>
        <v/>
      </c>
      <c r="G24" s="568">
        <v>5</v>
      </c>
      <c r="H24" s="561">
        <f t="shared" si="2"/>
        <v>7.9617834394904458E-3</v>
      </c>
      <c r="I24" s="569">
        <v>27</v>
      </c>
    </row>
    <row r="25" spans="1:9" ht="13.5" thickBot="1" x14ac:dyDescent="0.25">
      <c r="A25" s="552" t="s">
        <v>562</v>
      </c>
      <c r="B25" s="570" t="s">
        <v>154</v>
      </c>
      <c r="C25" s="568"/>
      <c r="D25" s="561" t="str">
        <f t="shared" si="0"/>
        <v/>
      </c>
      <c r="E25" s="568"/>
      <c r="F25" s="561" t="str">
        <f t="shared" si="1"/>
        <v/>
      </c>
      <c r="G25" s="568"/>
      <c r="H25" s="561" t="str">
        <f t="shared" si="2"/>
        <v/>
      </c>
      <c r="I25" s="569" t="s">
        <v>155</v>
      </c>
    </row>
    <row r="26" spans="1:9" ht="13.5" thickBot="1" x14ac:dyDescent="0.25">
      <c r="A26" s="552" t="s">
        <v>562</v>
      </c>
      <c r="B26" s="570" t="s">
        <v>570</v>
      </c>
      <c r="C26" s="568"/>
      <c r="D26" s="561" t="str">
        <f t="shared" si="0"/>
        <v/>
      </c>
      <c r="E26" s="568"/>
      <c r="F26" s="561" t="str">
        <f t="shared" si="1"/>
        <v/>
      </c>
      <c r="G26" s="568">
        <f>9+2</f>
        <v>11</v>
      </c>
      <c r="H26" s="561">
        <f t="shared" si="2"/>
        <v>1.751592356687898E-2</v>
      </c>
      <c r="I26" s="569">
        <v>30</v>
      </c>
    </row>
    <row r="27" spans="1:9" ht="13.5" thickBot="1" x14ac:dyDescent="0.25">
      <c r="A27" s="552" t="s">
        <v>562</v>
      </c>
      <c r="B27" s="570" t="s">
        <v>340</v>
      </c>
      <c r="C27" s="568"/>
      <c r="D27" s="561" t="str">
        <f t="shared" si="0"/>
        <v/>
      </c>
      <c r="E27" s="568"/>
      <c r="F27" s="561" t="str">
        <f t="shared" si="1"/>
        <v/>
      </c>
      <c r="G27" s="568">
        <v>31</v>
      </c>
      <c r="H27" s="561">
        <f t="shared" si="2"/>
        <v>4.9363057324840767E-2</v>
      </c>
      <c r="I27" s="569">
        <v>31</v>
      </c>
    </row>
    <row r="28" spans="1:9" ht="13.5" thickBot="1" x14ac:dyDescent="0.25">
      <c r="A28" s="552" t="s">
        <v>562</v>
      </c>
      <c r="B28" s="570" t="s">
        <v>668</v>
      </c>
      <c r="C28" s="568"/>
      <c r="D28" s="561" t="str">
        <f t="shared" si="0"/>
        <v/>
      </c>
      <c r="E28" s="568"/>
      <c r="F28" s="561" t="str">
        <f t="shared" si="1"/>
        <v/>
      </c>
      <c r="G28" s="568">
        <f>2+2</f>
        <v>4</v>
      </c>
      <c r="H28" s="561">
        <f t="shared" si="2"/>
        <v>6.369426751592357E-3</v>
      </c>
      <c r="I28" s="569">
        <v>38</v>
      </c>
    </row>
    <row r="29" spans="1:9" ht="13.5" thickBot="1" x14ac:dyDescent="0.25">
      <c r="A29" s="552" t="s">
        <v>562</v>
      </c>
      <c r="B29" s="570" t="s">
        <v>669</v>
      </c>
      <c r="C29" s="568"/>
      <c r="D29" s="561" t="str">
        <f t="shared" si="0"/>
        <v/>
      </c>
      <c r="E29" s="568"/>
      <c r="F29" s="561" t="str">
        <f t="shared" si="1"/>
        <v/>
      </c>
      <c r="G29" s="568">
        <f>21+2</f>
        <v>23</v>
      </c>
      <c r="H29" s="561">
        <f t="shared" si="2"/>
        <v>3.662420382165605E-2</v>
      </c>
      <c r="I29" s="569">
        <v>39</v>
      </c>
    </row>
    <row r="30" spans="1:9" ht="13.5" thickBot="1" x14ac:dyDescent="0.25">
      <c r="A30" s="552" t="s">
        <v>562</v>
      </c>
      <c r="B30" s="570" t="s">
        <v>341</v>
      </c>
      <c r="C30" s="568"/>
      <c r="D30" s="561" t="str">
        <f t="shared" si="0"/>
        <v/>
      </c>
      <c r="E30" s="568"/>
      <c r="F30" s="561" t="str">
        <f t="shared" si="1"/>
        <v/>
      </c>
      <c r="G30" s="568">
        <f>29+2</f>
        <v>31</v>
      </c>
      <c r="H30" s="561">
        <f t="shared" si="2"/>
        <v>4.9363057324840767E-2</v>
      </c>
      <c r="I30" s="569">
        <v>40</v>
      </c>
    </row>
    <row r="31" spans="1:9" ht="13.5" thickBot="1" x14ac:dyDescent="0.25">
      <c r="A31" s="552" t="s">
        <v>562</v>
      </c>
      <c r="B31" s="570" t="s">
        <v>670</v>
      </c>
      <c r="C31" s="568"/>
      <c r="D31" s="561" t="str">
        <f t="shared" si="0"/>
        <v/>
      </c>
      <c r="E31" s="568"/>
      <c r="F31" s="561" t="str">
        <f t="shared" si="1"/>
        <v/>
      </c>
      <c r="G31" s="568"/>
      <c r="H31" s="561" t="str">
        <f t="shared" si="2"/>
        <v/>
      </c>
      <c r="I31" s="569">
        <v>41</v>
      </c>
    </row>
    <row r="32" spans="1:9" ht="13.5" thickBot="1" x14ac:dyDescent="0.25">
      <c r="A32" s="552" t="s">
        <v>562</v>
      </c>
      <c r="B32" s="570" t="s">
        <v>342</v>
      </c>
      <c r="C32" s="568"/>
      <c r="D32" s="561" t="str">
        <f t="shared" si="0"/>
        <v/>
      </c>
      <c r="E32" s="568"/>
      <c r="F32" s="561" t="str">
        <f t="shared" si="1"/>
        <v/>
      </c>
      <c r="G32" s="568">
        <f>33+5</f>
        <v>38</v>
      </c>
      <c r="H32" s="561">
        <f t="shared" si="2"/>
        <v>6.0509554140127389E-2</v>
      </c>
      <c r="I32" s="569">
        <v>42</v>
      </c>
    </row>
    <row r="33" spans="1:9" ht="26.25" thickBot="1" x14ac:dyDescent="0.25">
      <c r="A33" s="552" t="s">
        <v>562</v>
      </c>
      <c r="B33" s="570" t="s">
        <v>156</v>
      </c>
      <c r="C33" s="568"/>
      <c r="D33" s="561" t="str">
        <f t="shared" si="0"/>
        <v/>
      </c>
      <c r="E33" s="568"/>
      <c r="F33" s="561" t="str">
        <f t="shared" si="1"/>
        <v/>
      </c>
      <c r="G33" s="568"/>
      <c r="H33" s="561" t="str">
        <f t="shared" si="2"/>
        <v/>
      </c>
      <c r="I33" s="569">
        <v>43</v>
      </c>
    </row>
    <row r="34" spans="1:9" ht="13.5" thickBot="1" x14ac:dyDescent="0.25">
      <c r="A34" s="552" t="s">
        <v>562</v>
      </c>
      <c r="B34" s="570" t="s">
        <v>671</v>
      </c>
      <c r="C34" s="568"/>
      <c r="D34" s="561" t="str">
        <f t="shared" si="0"/>
        <v/>
      </c>
      <c r="E34" s="568"/>
      <c r="F34" s="561" t="str">
        <f t="shared" si="1"/>
        <v/>
      </c>
      <c r="G34" s="568">
        <v>20</v>
      </c>
      <c r="H34" s="561">
        <f t="shared" si="2"/>
        <v>3.1847133757961783E-2</v>
      </c>
      <c r="I34" s="569">
        <v>44</v>
      </c>
    </row>
    <row r="35" spans="1:9" ht="13.5" thickBot="1" x14ac:dyDescent="0.25">
      <c r="A35" s="552" t="s">
        <v>562</v>
      </c>
      <c r="B35" s="570" t="s">
        <v>672</v>
      </c>
      <c r="C35" s="568"/>
      <c r="D35" s="561" t="str">
        <f t="shared" si="0"/>
        <v/>
      </c>
      <c r="E35" s="568"/>
      <c r="F35" s="561" t="str">
        <f t="shared" si="1"/>
        <v/>
      </c>
      <c r="G35" s="568">
        <f>34+7</f>
        <v>41</v>
      </c>
      <c r="H35" s="561">
        <f t="shared" si="2"/>
        <v>6.5286624203821655E-2</v>
      </c>
      <c r="I35" s="569">
        <v>45</v>
      </c>
    </row>
    <row r="36" spans="1:9" ht="13.5" thickBot="1" x14ac:dyDescent="0.25">
      <c r="A36" s="552" t="s">
        <v>562</v>
      </c>
      <c r="B36" s="570" t="s">
        <v>673</v>
      </c>
      <c r="C36" s="568"/>
      <c r="D36" s="561" t="str">
        <f t="shared" si="0"/>
        <v/>
      </c>
      <c r="E36" s="568"/>
      <c r="F36" s="561" t="str">
        <f t="shared" si="1"/>
        <v/>
      </c>
      <c r="G36" s="568"/>
      <c r="H36" s="561" t="str">
        <f t="shared" si="2"/>
        <v/>
      </c>
      <c r="I36" s="569">
        <v>46</v>
      </c>
    </row>
    <row r="37" spans="1:9" ht="13.5" thickBot="1" x14ac:dyDescent="0.25">
      <c r="A37" s="552" t="s">
        <v>562</v>
      </c>
      <c r="B37" s="570" t="s">
        <v>674</v>
      </c>
      <c r="C37" s="568"/>
      <c r="D37" s="561" t="str">
        <f t="shared" si="0"/>
        <v/>
      </c>
      <c r="E37" s="568"/>
      <c r="F37" s="561" t="str">
        <f t="shared" si="1"/>
        <v/>
      </c>
      <c r="G37" s="568"/>
      <c r="H37" s="561" t="str">
        <f t="shared" si="2"/>
        <v/>
      </c>
      <c r="I37" s="569">
        <v>47</v>
      </c>
    </row>
    <row r="38" spans="1:9" ht="13.5" thickBot="1" x14ac:dyDescent="0.25">
      <c r="A38" s="552" t="s">
        <v>562</v>
      </c>
      <c r="B38" s="570" t="s">
        <v>675</v>
      </c>
      <c r="C38" s="568"/>
      <c r="D38" s="561" t="str">
        <f t="shared" si="0"/>
        <v/>
      </c>
      <c r="E38" s="568"/>
      <c r="F38" s="561" t="str">
        <f t="shared" si="1"/>
        <v/>
      </c>
      <c r="G38" s="568"/>
      <c r="H38" s="561" t="str">
        <f t="shared" si="2"/>
        <v/>
      </c>
      <c r="I38" s="569">
        <v>48</v>
      </c>
    </row>
    <row r="39" spans="1:9" ht="13.5" thickBot="1" x14ac:dyDescent="0.25">
      <c r="A39" s="552" t="s">
        <v>562</v>
      </c>
      <c r="B39" s="570" t="s">
        <v>676</v>
      </c>
      <c r="C39" s="568"/>
      <c r="D39" s="561" t="str">
        <f t="shared" si="0"/>
        <v/>
      </c>
      <c r="E39" s="568"/>
      <c r="F39" s="561" t="str">
        <f t="shared" si="1"/>
        <v/>
      </c>
      <c r="G39" s="568"/>
      <c r="H39" s="561" t="str">
        <f t="shared" si="2"/>
        <v/>
      </c>
      <c r="I39" s="569">
        <v>49</v>
      </c>
    </row>
    <row r="40" spans="1:9" ht="13.5" thickBot="1" x14ac:dyDescent="0.25">
      <c r="A40" s="552" t="s">
        <v>562</v>
      </c>
      <c r="B40" s="570" t="s">
        <v>343</v>
      </c>
      <c r="C40" s="568"/>
      <c r="D40" s="561" t="str">
        <f t="shared" si="0"/>
        <v/>
      </c>
      <c r="E40" s="568"/>
      <c r="F40" s="561" t="str">
        <f t="shared" si="1"/>
        <v/>
      </c>
      <c r="G40" s="568">
        <v>15</v>
      </c>
      <c r="H40" s="561">
        <f t="shared" si="2"/>
        <v>2.3885350318471339E-2</v>
      </c>
      <c r="I40" s="569">
        <v>50</v>
      </c>
    </row>
    <row r="41" spans="1:9" ht="13.5" thickBot="1" x14ac:dyDescent="0.25">
      <c r="A41" s="552" t="s">
        <v>562</v>
      </c>
      <c r="B41" s="570" t="s">
        <v>928</v>
      </c>
      <c r="C41" s="568"/>
      <c r="D41" s="561" t="str">
        <f t="shared" si="0"/>
        <v/>
      </c>
      <c r="E41" s="568"/>
      <c r="F41" s="561" t="str">
        <f t="shared" si="1"/>
        <v/>
      </c>
      <c r="G41" s="568">
        <v>90</v>
      </c>
      <c r="H41" s="561">
        <f t="shared" si="2"/>
        <v>0.14331210191082802</v>
      </c>
      <c r="I41" s="569">
        <v>51</v>
      </c>
    </row>
    <row r="42" spans="1:9" ht="13.5" thickBot="1" x14ac:dyDescent="0.25">
      <c r="A42" s="552" t="s">
        <v>562</v>
      </c>
      <c r="B42" s="570" t="s">
        <v>567</v>
      </c>
      <c r="C42" s="568"/>
      <c r="D42" s="561" t="str">
        <f t="shared" si="0"/>
        <v/>
      </c>
      <c r="E42" s="568"/>
      <c r="F42" s="561" t="str">
        <f t="shared" si="1"/>
        <v/>
      </c>
      <c r="G42" s="568">
        <f>107+2</f>
        <v>109</v>
      </c>
      <c r="H42" s="561">
        <f t="shared" si="2"/>
        <v>0.17356687898089171</v>
      </c>
      <c r="I42" s="569">
        <v>52</v>
      </c>
    </row>
    <row r="43" spans="1:9" ht="13.5" thickBot="1" x14ac:dyDescent="0.25">
      <c r="A43" s="552" t="s">
        <v>562</v>
      </c>
      <c r="B43" s="570" t="s">
        <v>895</v>
      </c>
      <c r="C43" s="568"/>
      <c r="D43" s="561" t="str">
        <f t="shared" si="0"/>
        <v/>
      </c>
      <c r="E43" s="568"/>
      <c r="F43" s="561" t="str">
        <f t="shared" si="1"/>
        <v/>
      </c>
      <c r="G43" s="568">
        <f>4+3</f>
        <v>7</v>
      </c>
      <c r="H43" s="561">
        <f t="shared" si="2"/>
        <v>1.1146496815286623E-2</v>
      </c>
      <c r="I43" s="569">
        <v>54</v>
      </c>
    </row>
    <row r="44" spans="1:9" ht="13.5" thickBot="1" x14ac:dyDescent="0.25">
      <c r="A44" s="552" t="s">
        <v>562</v>
      </c>
      <c r="B44" s="571" t="s">
        <v>344</v>
      </c>
      <c r="C44" s="543"/>
      <c r="D44" s="561" t="str">
        <f t="shared" si="0"/>
        <v/>
      </c>
      <c r="E44" s="543"/>
      <c r="F44" s="561" t="str">
        <f t="shared" si="1"/>
        <v/>
      </c>
      <c r="G44" s="543"/>
      <c r="H44" s="561" t="str">
        <f t="shared" si="2"/>
        <v/>
      </c>
      <c r="I44" s="572"/>
    </row>
    <row r="45" spans="1:9" ht="12.75" x14ac:dyDescent="0.2">
      <c r="A45" s="552" t="s">
        <v>562</v>
      </c>
      <c r="B45" s="573" t="s">
        <v>803</v>
      </c>
      <c r="C45" s="603">
        <f>SUM(C6:C44)</f>
        <v>0</v>
      </c>
      <c r="D45" s="574">
        <f>SUM(D6:D44)</f>
        <v>0</v>
      </c>
      <c r="E45" s="603">
        <f t="shared" ref="E45:H45" si="3">SUM(E6:E44)</f>
        <v>2</v>
      </c>
      <c r="F45" s="574">
        <f t="shared" si="3"/>
        <v>1</v>
      </c>
      <c r="G45" s="603">
        <f t="shared" si="3"/>
        <v>628</v>
      </c>
      <c r="H45" s="574">
        <f t="shared" si="3"/>
        <v>1</v>
      </c>
      <c r="I45" s="575"/>
    </row>
    <row r="46" spans="1:9" ht="12.75" x14ac:dyDescent="0.2"/>
  </sheetData>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windowProtection="1" showRuler="0" zoomScaleNormal="100" workbookViewId="0">
      <selection sqref="A1:G1"/>
    </sheetView>
  </sheetViews>
  <sheetFormatPr defaultColWidth="9.140625" defaultRowHeight="12.75" customHeight="1" zeroHeight="1" x14ac:dyDescent="0.2"/>
  <cols>
    <col min="1" max="1" width="3.85546875" style="583" customWidth="1"/>
    <col min="2" max="2" width="42" style="581" customWidth="1"/>
    <col min="3" max="4" width="20.140625" style="581" customWidth="1"/>
    <col min="5" max="8" width="15.42578125" style="581" customWidth="1"/>
    <col min="9" max="9" width="19.7109375" style="581" bestFit="1" customWidth="1"/>
    <col min="10" max="10" width="9.7109375" style="581" customWidth="1"/>
    <col min="11" max="16384" width="9.140625" style="581"/>
  </cols>
  <sheetData>
    <row r="1" spans="1:15" ht="34.5" thickBot="1" x14ac:dyDescent="0.25">
      <c r="A1" s="977" t="s">
        <v>1044</v>
      </c>
      <c r="B1" s="977"/>
      <c r="C1" s="977"/>
      <c r="D1" s="977"/>
      <c r="E1" s="977"/>
      <c r="F1" s="977"/>
      <c r="G1" s="977"/>
      <c r="H1" s="576"/>
      <c r="I1" s="577"/>
      <c r="J1" s="578" t="s">
        <v>1004</v>
      </c>
      <c r="K1" s="427" t="s">
        <v>1005</v>
      </c>
      <c r="L1" s="579" t="s">
        <v>987</v>
      </c>
      <c r="M1" s="580" t="s">
        <v>989</v>
      </c>
      <c r="O1" s="582" t="s">
        <v>1006</v>
      </c>
    </row>
    <row r="2" spans="1:15" x14ac:dyDescent="0.2"/>
    <row r="3" spans="1:15" x14ac:dyDescent="0.2">
      <c r="A3" s="584" t="s">
        <v>562</v>
      </c>
      <c r="B3" s="585" t="s">
        <v>1086</v>
      </c>
    </row>
    <row r="4" spans="1:15" s="587" customFormat="1" ht="72" customHeight="1" x14ac:dyDescent="0.2">
      <c r="A4" s="586" t="s">
        <v>562</v>
      </c>
      <c r="B4" s="978" t="s">
        <v>454</v>
      </c>
      <c r="C4" s="978"/>
      <c r="D4" s="978"/>
      <c r="E4" s="978"/>
      <c r="F4" s="978"/>
      <c r="G4" s="978"/>
      <c r="H4" s="978"/>
      <c r="I4" s="978"/>
    </row>
    <row r="5" spans="1:15" ht="26.25" thickBot="1" x14ac:dyDescent="0.25">
      <c r="A5" s="584" t="s">
        <v>562</v>
      </c>
      <c r="B5" s="588" t="s">
        <v>563</v>
      </c>
      <c r="C5" s="589" t="s">
        <v>1012</v>
      </c>
      <c r="D5" s="589" t="s">
        <v>1009</v>
      </c>
      <c r="E5" s="589" t="s">
        <v>1013</v>
      </c>
      <c r="F5" s="589" t="s">
        <v>1010</v>
      </c>
      <c r="G5" s="589" t="s">
        <v>1014</v>
      </c>
      <c r="H5" s="589" t="s">
        <v>1011</v>
      </c>
      <c r="I5" s="590" t="s">
        <v>924</v>
      </c>
    </row>
    <row r="6" spans="1:15" ht="13.5" thickBot="1" x14ac:dyDescent="0.25">
      <c r="A6" s="584" t="s">
        <v>562</v>
      </c>
      <c r="B6" s="591" t="s">
        <v>564</v>
      </c>
      <c r="C6" s="562"/>
      <c r="D6" s="592" t="str">
        <f>IF(C6="","",C6/C$45)</f>
        <v/>
      </c>
      <c r="E6" s="562"/>
      <c r="F6" s="592" t="str">
        <f>IF(E6="","",E6/E$45)</f>
        <v/>
      </c>
      <c r="G6" s="562"/>
      <c r="H6" s="592" t="str">
        <f>IF(G6="","",G6/G$45)</f>
        <v/>
      </c>
      <c r="I6" s="593">
        <v>1</v>
      </c>
    </row>
    <row r="7" spans="1:15" ht="13.5" thickBot="1" x14ac:dyDescent="0.25">
      <c r="A7" s="584" t="s">
        <v>562</v>
      </c>
      <c r="B7" s="594" t="s">
        <v>925</v>
      </c>
      <c r="C7" s="562"/>
      <c r="D7" s="592" t="str">
        <f t="shared" ref="D7:D44" si="0">IF(C7="","",C7/C$45)</f>
        <v/>
      </c>
      <c r="E7" s="562"/>
      <c r="F7" s="592" t="str">
        <f t="shared" ref="F7:F44" si="1">IF(E7="","",E7/E$45)</f>
        <v/>
      </c>
      <c r="G7" s="562"/>
      <c r="H7" s="592" t="str">
        <f t="shared" ref="H7:H44" si="2">IF(G7="","",G7/G$45)</f>
        <v/>
      </c>
      <c r="I7" s="595">
        <v>3</v>
      </c>
    </row>
    <row r="8" spans="1:15" ht="13.5" thickBot="1" x14ac:dyDescent="0.25">
      <c r="A8" s="584" t="s">
        <v>562</v>
      </c>
      <c r="B8" s="596" t="s">
        <v>565</v>
      </c>
      <c r="C8" s="562"/>
      <c r="D8" s="592" t="str">
        <f t="shared" si="0"/>
        <v/>
      </c>
      <c r="E8" s="562"/>
      <c r="F8" s="592" t="str">
        <f t="shared" si="1"/>
        <v/>
      </c>
      <c r="G8" s="562"/>
      <c r="H8" s="592" t="str">
        <f t="shared" si="2"/>
        <v/>
      </c>
      <c r="I8" s="595">
        <v>4</v>
      </c>
    </row>
    <row r="9" spans="1:15" ht="13.5" thickBot="1" x14ac:dyDescent="0.25">
      <c r="A9" s="584" t="s">
        <v>562</v>
      </c>
      <c r="B9" s="594" t="s">
        <v>926</v>
      </c>
      <c r="C9" s="562"/>
      <c r="D9" s="592" t="str">
        <f t="shared" si="0"/>
        <v/>
      </c>
      <c r="E9" s="562"/>
      <c r="F9" s="592" t="str">
        <f t="shared" si="1"/>
        <v/>
      </c>
      <c r="G9" s="562"/>
      <c r="H9" s="592" t="str">
        <f t="shared" si="2"/>
        <v/>
      </c>
      <c r="I9" s="597">
        <v>5</v>
      </c>
    </row>
    <row r="10" spans="1:15" ht="13.5" thickBot="1" x14ac:dyDescent="0.25">
      <c r="A10" s="584" t="s">
        <v>562</v>
      </c>
      <c r="B10" s="598" t="s">
        <v>721</v>
      </c>
      <c r="C10" s="562"/>
      <c r="D10" s="592" t="str">
        <f t="shared" si="0"/>
        <v/>
      </c>
      <c r="E10" s="562"/>
      <c r="F10" s="592" t="str">
        <f t="shared" si="1"/>
        <v/>
      </c>
      <c r="G10" s="562">
        <v>5</v>
      </c>
      <c r="H10" s="592">
        <f t="shared" si="2"/>
        <v>2.6881720430107527E-2</v>
      </c>
      <c r="I10" s="597">
        <v>9</v>
      </c>
    </row>
    <row r="11" spans="1:15" ht="13.5" thickBot="1" x14ac:dyDescent="0.25">
      <c r="A11" s="584" t="s">
        <v>562</v>
      </c>
      <c r="B11" s="598" t="s">
        <v>663</v>
      </c>
      <c r="C11" s="562"/>
      <c r="D11" s="592" t="str">
        <f t="shared" si="0"/>
        <v/>
      </c>
      <c r="E11" s="562"/>
      <c r="F11" s="592" t="str">
        <f t="shared" si="1"/>
        <v/>
      </c>
      <c r="G11" s="562"/>
      <c r="H11" s="592" t="str">
        <f t="shared" si="2"/>
        <v/>
      </c>
      <c r="I11" s="597">
        <v>10</v>
      </c>
    </row>
    <row r="12" spans="1:15" ht="13.5" thickBot="1" x14ac:dyDescent="0.25">
      <c r="A12" s="584" t="s">
        <v>562</v>
      </c>
      <c r="B12" s="598" t="s">
        <v>568</v>
      </c>
      <c r="C12" s="562"/>
      <c r="D12" s="592" t="str">
        <f t="shared" si="0"/>
        <v/>
      </c>
      <c r="E12" s="562"/>
      <c r="F12" s="592" t="str">
        <f t="shared" si="1"/>
        <v/>
      </c>
      <c r="G12" s="562"/>
      <c r="H12" s="592" t="str">
        <f t="shared" si="2"/>
        <v/>
      </c>
      <c r="I12" s="597">
        <v>11</v>
      </c>
    </row>
    <row r="13" spans="1:15" ht="13.5" thickBot="1" x14ac:dyDescent="0.25">
      <c r="A13" s="584" t="s">
        <v>562</v>
      </c>
      <c r="B13" s="598" t="s">
        <v>664</v>
      </c>
      <c r="C13" s="562"/>
      <c r="D13" s="592" t="str">
        <f t="shared" si="0"/>
        <v/>
      </c>
      <c r="E13" s="562"/>
      <c r="F13" s="592" t="str">
        <f t="shared" si="1"/>
        <v/>
      </c>
      <c r="G13" s="562"/>
      <c r="H13" s="592" t="str">
        <f t="shared" si="2"/>
        <v/>
      </c>
      <c r="I13" s="597">
        <v>12</v>
      </c>
    </row>
    <row r="14" spans="1:15" ht="13.5" thickBot="1" x14ac:dyDescent="0.25">
      <c r="A14" s="584" t="s">
        <v>562</v>
      </c>
      <c r="B14" s="598" t="s">
        <v>569</v>
      </c>
      <c r="C14" s="562"/>
      <c r="D14" s="592" t="str">
        <f t="shared" si="0"/>
        <v/>
      </c>
      <c r="E14" s="562"/>
      <c r="F14" s="592" t="str">
        <f t="shared" si="1"/>
        <v/>
      </c>
      <c r="G14" s="562"/>
      <c r="H14" s="592" t="str">
        <f t="shared" si="2"/>
        <v/>
      </c>
      <c r="I14" s="597">
        <v>13</v>
      </c>
    </row>
    <row r="15" spans="1:15" ht="13.5" thickBot="1" x14ac:dyDescent="0.25">
      <c r="A15" s="584" t="s">
        <v>562</v>
      </c>
      <c r="B15" s="598" t="s">
        <v>665</v>
      </c>
      <c r="C15" s="562"/>
      <c r="D15" s="592" t="str">
        <f t="shared" si="0"/>
        <v/>
      </c>
      <c r="E15" s="562"/>
      <c r="F15" s="592" t="str">
        <f t="shared" si="1"/>
        <v/>
      </c>
      <c r="G15" s="562"/>
      <c r="H15" s="592" t="str">
        <f t="shared" si="2"/>
        <v/>
      </c>
      <c r="I15" s="597">
        <v>14</v>
      </c>
    </row>
    <row r="16" spans="1:15" ht="13.5" thickBot="1" x14ac:dyDescent="0.25">
      <c r="A16" s="584" t="s">
        <v>562</v>
      </c>
      <c r="B16" s="598" t="s">
        <v>666</v>
      </c>
      <c r="C16" s="562"/>
      <c r="D16" s="592" t="str">
        <f t="shared" si="0"/>
        <v/>
      </c>
      <c r="E16" s="562"/>
      <c r="F16" s="592" t="str">
        <f t="shared" si="1"/>
        <v/>
      </c>
      <c r="G16" s="562"/>
      <c r="H16" s="592" t="str">
        <f t="shared" si="2"/>
        <v/>
      </c>
      <c r="I16" s="597">
        <v>15</v>
      </c>
    </row>
    <row r="17" spans="1:9" ht="13.5" thickBot="1" x14ac:dyDescent="0.25">
      <c r="A17" s="584" t="s">
        <v>562</v>
      </c>
      <c r="B17" s="594" t="s">
        <v>927</v>
      </c>
      <c r="C17" s="562"/>
      <c r="D17" s="592" t="str">
        <f t="shared" si="0"/>
        <v/>
      </c>
      <c r="E17" s="562"/>
      <c r="F17" s="592" t="str">
        <f t="shared" si="1"/>
        <v/>
      </c>
      <c r="G17" s="562"/>
      <c r="H17" s="592" t="str">
        <f t="shared" si="2"/>
        <v/>
      </c>
      <c r="I17" s="597">
        <v>16</v>
      </c>
    </row>
    <row r="18" spans="1:9" ht="13.5" thickBot="1" x14ac:dyDescent="0.25">
      <c r="A18" s="584" t="s">
        <v>562</v>
      </c>
      <c r="B18" s="598" t="s">
        <v>667</v>
      </c>
      <c r="C18" s="562"/>
      <c r="D18" s="592" t="str">
        <f t="shared" si="0"/>
        <v/>
      </c>
      <c r="E18" s="562"/>
      <c r="F18" s="592" t="str">
        <f t="shared" si="1"/>
        <v/>
      </c>
      <c r="G18" s="562"/>
      <c r="H18" s="592" t="str">
        <f t="shared" si="2"/>
        <v/>
      </c>
      <c r="I18" s="597">
        <v>19</v>
      </c>
    </row>
    <row r="19" spans="1:9" ht="13.5" thickBot="1" x14ac:dyDescent="0.25">
      <c r="A19" s="584" t="s">
        <v>562</v>
      </c>
      <c r="B19" s="598" t="s">
        <v>878</v>
      </c>
      <c r="C19" s="562"/>
      <c r="D19" s="592" t="str">
        <f t="shared" si="0"/>
        <v/>
      </c>
      <c r="E19" s="562"/>
      <c r="F19" s="592" t="str">
        <f t="shared" si="1"/>
        <v/>
      </c>
      <c r="G19" s="562"/>
      <c r="H19" s="592" t="str">
        <f t="shared" si="2"/>
        <v/>
      </c>
      <c r="I19" s="597">
        <v>22</v>
      </c>
    </row>
    <row r="20" spans="1:9" ht="13.5" thickBot="1" x14ac:dyDescent="0.25">
      <c r="A20" s="584" t="s">
        <v>562</v>
      </c>
      <c r="B20" s="598" t="s">
        <v>890</v>
      </c>
      <c r="C20" s="562"/>
      <c r="D20" s="592" t="str">
        <f t="shared" si="0"/>
        <v/>
      </c>
      <c r="E20" s="562"/>
      <c r="F20" s="592" t="str">
        <f t="shared" si="1"/>
        <v/>
      </c>
      <c r="G20" s="562"/>
      <c r="H20" s="592" t="str">
        <f t="shared" si="2"/>
        <v/>
      </c>
      <c r="I20" s="597">
        <v>23</v>
      </c>
    </row>
    <row r="21" spans="1:9" ht="13.5" thickBot="1" x14ac:dyDescent="0.25">
      <c r="A21" s="584" t="s">
        <v>562</v>
      </c>
      <c r="B21" s="598" t="s">
        <v>879</v>
      </c>
      <c r="C21" s="562"/>
      <c r="D21" s="592" t="str">
        <f t="shared" si="0"/>
        <v/>
      </c>
      <c r="E21" s="562">
        <v>9</v>
      </c>
      <c r="F21" s="592">
        <f t="shared" si="1"/>
        <v>1</v>
      </c>
      <c r="G21" s="562"/>
      <c r="H21" s="592" t="str">
        <f t="shared" si="2"/>
        <v/>
      </c>
      <c r="I21" s="597">
        <v>24</v>
      </c>
    </row>
    <row r="22" spans="1:9" ht="13.5" thickBot="1" x14ac:dyDescent="0.25">
      <c r="A22" s="584" t="s">
        <v>562</v>
      </c>
      <c r="B22" s="598" t="s">
        <v>880</v>
      </c>
      <c r="C22" s="562"/>
      <c r="D22" s="592" t="str">
        <f t="shared" si="0"/>
        <v/>
      </c>
      <c r="E22" s="562"/>
      <c r="F22" s="592" t="str">
        <f t="shared" si="1"/>
        <v/>
      </c>
      <c r="G22" s="562"/>
      <c r="H22" s="592" t="str">
        <f t="shared" si="2"/>
        <v/>
      </c>
      <c r="I22" s="597">
        <v>25</v>
      </c>
    </row>
    <row r="23" spans="1:9" ht="13.5" thickBot="1" x14ac:dyDescent="0.25">
      <c r="A23" s="584" t="s">
        <v>562</v>
      </c>
      <c r="B23" s="598" t="s">
        <v>566</v>
      </c>
      <c r="C23" s="562"/>
      <c r="D23" s="592" t="str">
        <f t="shared" si="0"/>
        <v/>
      </c>
      <c r="E23" s="562"/>
      <c r="F23" s="592" t="str">
        <f t="shared" si="1"/>
        <v/>
      </c>
      <c r="G23" s="562"/>
      <c r="H23" s="592" t="str">
        <f t="shared" si="2"/>
        <v/>
      </c>
      <c r="I23" s="597">
        <v>26</v>
      </c>
    </row>
    <row r="24" spans="1:9" ht="13.5" thickBot="1" x14ac:dyDescent="0.25">
      <c r="A24" s="584" t="s">
        <v>562</v>
      </c>
      <c r="B24" s="598" t="s">
        <v>153</v>
      </c>
      <c r="C24" s="562"/>
      <c r="D24" s="592" t="str">
        <f t="shared" si="0"/>
        <v/>
      </c>
      <c r="E24" s="562"/>
      <c r="F24" s="592" t="str">
        <f t="shared" si="1"/>
        <v/>
      </c>
      <c r="G24" s="562"/>
      <c r="H24" s="592" t="str">
        <f t="shared" si="2"/>
        <v/>
      </c>
      <c r="I24" s="597">
        <v>27</v>
      </c>
    </row>
    <row r="25" spans="1:9" ht="13.5" thickBot="1" x14ac:dyDescent="0.25">
      <c r="A25" s="584" t="s">
        <v>562</v>
      </c>
      <c r="B25" s="598" t="s">
        <v>154</v>
      </c>
      <c r="C25" s="562"/>
      <c r="D25" s="592" t="str">
        <f t="shared" si="0"/>
        <v/>
      </c>
      <c r="E25" s="562"/>
      <c r="F25" s="592" t="str">
        <f t="shared" si="1"/>
        <v/>
      </c>
      <c r="G25" s="562"/>
      <c r="H25" s="592" t="str">
        <f t="shared" si="2"/>
        <v/>
      </c>
      <c r="I25" s="597" t="s">
        <v>155</v>
      </c>
    </row>
    <row r="26" spans="1:9" ht="13.5" thickBot="1" x14ac:dyDescent="0.25">
      <c r="A26" s="584" t="s">
        <v>562</v>
      </c>
      <c r="B26" s="598" t="s">
        <v>570</v>
      </c>
      <c r="C26" s="562"/>
      <c r="D26" s="592" t="str">
        <f t="shared" si="0"/>
        <v/>
      </c>
      <c r="E26" s="562"/>
      <c r="F26" s="592" t="str">
        <f t="shared" si="1"/>
        <v/>
      </c>
      <c r="G26" s="562"/>
      <c r="H26" s="592" t="str">
        <f t="shared" si="2"/>
        <v/>
      </c>
      <c r="I26" s="597">
        <v>30</v>
      </c>
    </row>
    <row r="27" spans="1:9" ht="13.5" thickBot="1" x14ac:dyDescent="0.25">
      <c r="A27" s="584" t="s">
        <v>562</v>
      </c>
      <c r="B27" s="598" t="s">
        <v>340</v>
      </c>
      <c r="C27" s="562"/>
      <c r="D27" s="592" t="str">
        <f t="shared" si="0"/>
        <v/>
      </c>
      <c r="E27" s="562"/>
      <c r="F27" s="592" t="str">
        <f t="shared" si="1"/>
        <v/>
      </c>
      <c r="G27" s="562"/>
      <c r="H27" s="592" t="str">
        <f t="shared" si="2"/>
        <v/>
      </c>
      <c r="I27" s="597">
        <v>31</v>
      </c>
    </row>
    <row r="28" spans="1:9" ht="13.5" thickBot="1" x14ac:dyDescent="0.25">
      <c r="A28" s="584" t="s">
        <v>562</v>
      </c>
      <c r="B28" s="598" t="s">
        <v>668</v>
      </c>
      <c r="C28" s="562"/>
      <c r="D28" s="592" t="str">
        <f t="shared" si="0"/>
        <v/>
      </c>
      <c r="E28" s="562"/>
      <c r="F28" s="592" t="str">
        <f t="shared" si="1"/>
        <v/>
      </c>
      <c r="G28" s="562"/>
      <c r="H28" s="592" t="str">
        <f t="shared" si="2"/>
        <v/>
      </c>
      <c r="I28" s="597">
        <v>38</v>
      </c>
    </row>
    <row r="29" spans="1:9" ht="13.5" thickBot="1" x14ac:dyDescent="0.25">
      <c r="A29" s="584" t="s">
        <v>562</v>
      </c>
      <c r="B29" s="598" t="s">
        <v>669</v>
      </c>
      <c r="C29" s="562"/>
      <c r="D29" s="592" t="str">
        <f t="shared" si="0"/>
        <v/>
      </c>
      <c r="E29" s="562"/>
      <c r="F29" s="592" t="str">
        <f t="shared" si="1"/>
        <v/>
      </c>
      <c r="G29" s="562">
        <v>9</v>
      </c>
      <c r="H29" s="592">
        <f t="shared" si="2"/>
        <v>4.8387096774193547E-2</v>
      </c>
      <c r="I29" s="597">
        <v>39</v>
      </c>
    </row>
    <row r="30" spans="1:9" ht="13.5" thickBot="1" x14ac:dyDescent="0.25">
      <c r="A30" s="584" t="s">
        <v>562</v>
      </c>
      <c r="B30" s="598" t="s">
        <v>341</v>
      </c>
      <c r="C30" s="562"/>
      <c r="D30" s="592" t="str">
        <f t="shared" si="0"/>
        <v/>
      </c>
      <c r="E30" s="562"/>
      <c r="F30" s="592" t="str">
        <f t="shared" si="1"/>
        <v/>
      </c>
      <c r="G30" s="562"/>
      <c r="H30" s="592" t="str">
        <f t="shared" si="2"/>
        <v/>
      </c>
      <c r="I30" s="597">
        <v>40</v>
      </c>
    </row>
    <row r="31" spans="1:9" ht="13.5" thickBot="1" x14ac:dyDescent="0.25">
      <c r="A31" s="584" t="s">
        <v>562</v>
      </c>
      <c r="B31" s="598" t="s">
        <v>670</v>
      </c>
      <c r="C31" s="562"/>
      <c r="D31" s="592" t="str">
        <f t="shared" si="0"/>
        <v/>
      </c>
      <c r="E31" s="562"/>
      <c r="F31" s="592" t="str">
        <f t="shared" si="1"/>
        <v/>
      </c>
      <c r="G31" s="562"/>
      <c r="H31" s="592" t="str">
        <f t="shared" si="2"/>
        <v/>
      </c>
      <c r="I31" s="597">
        <v>41</v>
      </c>
    </row>
    <row r="32" spans="1:9" ht="13.5" thickBot="1" x14ac:dyDescent="0.25">
      <c r="A32" s="584" t="s">
        <v>562</v>
      </c>
      <c r="B32" s="598" t="s">
        <v>342</v>
      </c>
      <c r="C32" s="562"/>
      <c r="D32" s="592" t="str">
        <f t="shared" si="0"/>
        <v/>
      </c>
      <c r="E32" s="562"/>
      <c r="F32" s="592" t="str">
        <f t="shared" si="1"/>
        <v/>
      </c>
      <c r="G32" s="562"/>
      <c r="H32" s="592" t="str">
        <f t="shared" si="2"/>
        <v/>
      </c>
      <c r="I32" s="597">
        <v>42</v>
      </c>
    </row>
    <row r="33" spans="1:9" ht="26.25" thickBot="1" x14ac:dyDescent="0.25">
      <c r="A33" s="584" t="s">
        <v>562</v>
      </c>
      <c r="B33" s="598" t="s">
        <v>156</v>
      </c>
      <c r="C33" s="562"/>
      <c r="D33" s="592" t="str">
        <f t="shared" si="0"/>
        <v/>
      </c>
      <c r="E33" s="562"/>
      <c r="F33" s="592" t="str">
        <f t="shared" si="1"/>
        <v/>
      </c>
      <c r="G33" s="562"/>
      <c r="H33" s="592" t="str">
        <f t="shared" si="2"/>
        <v/>
      </c>
      <c r="I33" s="597">
        <v>43</v>
      </c>
    </row>
    <row r="34" spans="1:9" ht="13.5" thickBot="1" x14ac:dyDescent="0.25">
      <c r="A34" s="584" t="s">
        <v>562</v>
      </c>
      <c r="B34" s="598" t="s">
        <v>671</v>
      </c>
      <c r="C34" s="562"/>
      <c r="D34" s="592" t="str">
        <f t="shared" si="0"/>
        <v/>
      </c>
      <c r="E34" s="562"/>
      <c r="F34" s="592" t="str">
        <f t="shared" si="1"/>
        <v/>
      </c>
      <c r="G34" s="562"/>
      <c r="H34" s="592" t="str">
        <f t="shared" si="2"/>
        <v/>
      </c>
      <c r="I34" s="597">
        <v>44</v>
      </c>
    </row>
    <row r="35" spans="1:9" ht="13.5" thickBot="1" x14ac:dyDescent="0.25">
      <c r="A35" s="584" t="s">
        <v>562</v>
      </c>
      <c r="B35" s="598" t="s">
        <v>672</v>
      </c>
      <c r="C35" s="562"/>
      <c r="D35" s="592" t="str">
        <f t="shared" si="0"/>
        <v/>
      </c>
      <c r="E35" s="562"/>
      <c r="F35" s="592" t="str">
        <f t="shared" si="1"/>
        <v/>
      </c>
      <c r="G35" s="562">
        <v>9</v>
      </c>
      <c r="H35" s="592">
        <f t="shared" si="2"/>
        <v>4.8387096774193547E-2</v>
      </c>
      <c r="I35" s="597">
        <v>45</v>
      </c>
    </row>
    <row r="36" spans="1:9" ht="13.5" thickBot="1" x14ac:dyDescent="0.25">
      <c r="A36" s="584" t="s">
        <v>562</v>
      </c>
      <c r="B36" s="598" t="s">
        <v>673</v>
      </c>
      <c r="C36" s="562"/>
      <c r="D36" s="592" t="str">
        <f t="shared" si="0"/>
        <v/>
      </c>
      <c r="E36" s="562"/>
      <c r="F36" s="592" t="str">
        <f t="shared" si="1"/>
        <v/>
      </c>
      <c r="G36" s="562"/>
      <c r="H36" s="592" t="str">
        <f t="shared" si="2"/>
        <v/>
      </c>
      <c r="I36" s="597">
        <v>46</v>
      </c>
    </row>
    <row r="37" spans="1:9" ht="13.5" thickBot="1" x14ac:dyDescent="0.25">
      <c r="A37" s="584" t="s">
        <v>562</v>
      </c>
      <c r="B37" s="598" t="s">
        <v>674</v>
      </c>
      <c r="C37" s="562"/>
      <c r="D37" s="592" t="str">
        <f t="shared" si="0"/>
        <v/>
      </c>
      <c r="E37" s="562"/>
      <c r="F37" s="592" t="str">
        <f t="shared" si="1"/>
        <v/>
      </c>
      <c r="G37" s="562"/>
      <c r="H37" s="592" t="str">
        <f t="shared" si="2"/>
        <v/>
      </c>
      <c r="I37" s="597">
        <v>47</v>
      </c>
    </row>
    <row r="38" spans="1:9" ht="13.5" thickBot="1" x14ac:dyDescent="0.25">
      <c r="A38" s="584" t="s">
        <v>562</v>
      </c>
      <c r="B38" s="598" t="s">
        <v>675</v>
      </c>
      <c r="C38" s="562"/>
      <c r="D38" s="592" t="str">
        <f t="shared" si="0"/>
        <v/>
      </c>
      <c r="E38" s="562"/>
      <c r="F38" s="592" t="str">
        <f t="shared" si="1"/>
        <v/>
      </c>
      <c r="G38" s="562"/>
      <c r="H38" s="592" t="str">
        <f t="shared" si="2"/>
        <v/>
      </c>
      <c r="I38" s="597">
        <v>48</v>
      </c>
    </row>
    <row r="39" spans="1:9" ht="13.5" thickBot="1" x14ac:dyDescent="0.25">
      <c r="A39" s="584" t="s">
        <v>562</v>
      </c>
      <c r="B39" s="598" t="s">
        <v>676</v>
      </c>
      <c r="C39" s="562"/>
      <c r="D39" s="592" t="str">
        <f t="shared" si="0"/>
        <v/>
      </c>
      <c r="E39" s="562"/>
      <c r="F39" s="592" t="str">
        <f t="shared" si="1"/>
        <v/>
      </c>
      <c r="G39" s="562"/>
      <c r="H39" s="592" t="str">
        <f t="shared" si="2"/>
        <v/>
      </c>
      <c r="I39" s="597">
        <v>49</v>
      </c>
    </row>
    <row r="40" spans="1:9" ht="13.5" thickBot="1" x14ac:dyDescent="0.25">
      <c r="A40" s="584" t="s">
        <v>562</v>
      </c>
      <c r="B40" s="598" t="s">
        <v>343</v>
      </c>
      <c r="C40" s="562"/>
      <c r="D40" s="592" t="str">
        <f t="shared" si="0"/>
        <v/>
      </c>
      <c r="E40" s="562"/>
      <c r="F40" s="592" t="str">
        <f t="shared" si="1"/>
        <v/>
      </c>
      <c r="G40" s="562"/>
      <c r="H40" s="592" t="str">
        <f t="shared" si="2"/>
        <v/>
      </c>
      <c r="I40" s="597">
        <v>50</v>
      </c>
    </row>
    <row r="41" spans="1:9" ht="13.5" thickBot="1" x14ac:dyDescent="0.25">
      <c r="A41" s="584" t="s">
        <v>562</v>
      </c>
      <c r="B41" s="598" t="s">
        <v>928</v>
      </c>
      <c r="C41" s="562"/>
      <c r="D41" s="592" t="str">
        <f t="shared" si="0"/>
        <v/>
      </c>
      <c r="E41" s="562"/>
      <c r="F41" s="592" t="str">
        <f t="shared" si="1"/>
        <v/>
      </c>
      <c r="G41" s="562">
        <v>83</v>
      </c>
      <c r="H41" s="592">
        <f t="shared" si="2"/>
        <v>0.44623655913978494</v>
      </c>
      <c r="I41" s="597">
        <v>51</v>
      </c>
    </row>
    <row r="42" spans="1:9" ht="13.5" thickBot="1" x14ac:dyDescent="0.25">
      <c r="A42" s="584" t="s">
        <v>562</v>
      </c>
      <c r="B42" s="598" t="s">
        <v>567</v>
      </c>
      <c r="C42" s="562">
        <v>3</v>
      </c>
      <c r="D42" s="592">
        <f t="shared" si="0"/>
        <v>1</v>
      </c>
      <c r="E42" s="562"/>
      <c r="F42" s="592" t="str">
        <f t="shared" si="1"/>
        <v/>
      </c>
      <c r="G42" s="562">
        <v>80</v>
      </c>
      <c r="H42" s="592">
        <f t="shared" si="2"/>
        <v>0.43010752688172044</v>
      </c>
      <c r="I42" s="597">
        <v>52</v>
      </c>
    </row>
    <row r="43" spans="1:9" ht="13.5" thickBot="1" x14ac:dyDescent="0.25">
      <c r="A43" s="584" t="s">
        <v>562</v>
      </c>
      <c r="B43" s="598" t="s">
        <v>895</v>
      </c>
      <c r="C43" s="562"/>
      <c r="D43" s="592" t="str">
        <f t="shared" si="0"/>
        <v/>
      </c>
      <c r="E43" s="562"/>
      <c r="F43" s="592" t="str">
        <f t="shared" si="1"/>
        <v/>
      </c>
      <c r="G43" s="562"/>
      <c r="H43" s="592" t="str">
        <f t="shared" si="2"/>
        <v/>
      </c>
      <c r="I43" s="597">
        <v>54</v>
      </c>
    </row>
    <row r="44" spans="1:9" ht="13.5" thickBot="1" x14ac:dyDescent="0.25">
      <c r="A44" s="584" t="s">
        <v>562</v>
      </c>
      <c r="B44" s="599" t="s">
        <v>344</v>
      </c>
      <c r="C44" s="562"/>
      <c r="D44" s="592" t="str">
        <f t="shared" si="0"/>
        <v/>
      </c>
      <c r="E44" s="562"/>
      <c r="F44" s="592" t="str">
        <f t="shared" si="1"/>
        <v/>
      </c>
      <c r="G44" s="562"/>
      <c r="H44" s="592" t="str">
        <f t="shared" si="2"/>
        <v/>
      </c>
      <c r="I44" s="600"/>
    </row>
    <row r="45" spans="1:9" x14ac:dyDescent="0.2">
      <c r="A45" s="584" t="s">
        <v>562</v>
      </c>
      <c r="B45" s="601" t="s">
        <v>803</v>
      </c>
      <c r="C45" s="603">
        <f t="shared" ref="C45:H45" si="3">SUM(C6:C44)</f>
        <v>3</v>
      </c>
      <c r="D45" s="574">
        <f t="shared" si="3"/>
        <v>1</v>
      </c>
      <c r="E45" s="603">
        <f t="shared" si="3"/>
        <v>9</v>
      </c>
      <c r="F45" s="574">
        <f t="shared" si="3"/>
        <v>1</v>
      </c>
      <c r="G45" s="603">
        <f t="shared" si="3"/>
        <v>186</v>
      </c>
      <c r="H45" s="574">
        <f t="shared" si="3"/>
        <v>1</v>
      </c>
      <c r="I45" s="602"/>
    </row>
    <row r="46" spans="1:9" x14ac:dyDescent="0.2"/>
  </sheetData>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158"/>
  <sheetViews>
    <sheetView windowProtection="1" showGridLines="0" showRowColHeaders="0" showRuler="0" view="pageLayout" zoomScaleNormal="100" workbookViewId="0"/>
  </sheetViews>
  <sheetFormatPr defaultColWidth="0" defaultRowHeight="12.75" customHeight="1" zeroHeight="1" x14ac:dyDescent="0.2"/>
  <cols>
    <col min="1" max="1" width="88.7109375" style="193" customWidth="1"/>
    <col min="2" max="2" width="0.85546875" style="654" customWidth="1"/>
    <col min="3" max="256" width="0" style="654" hidden="1"/>
    <col min="257" max="257" width="88.7109375" style="654" customWidth="1"/>
    <col min="258" max="258" width="0.85546875" style="654" customWidth="1"/>
    <col min="259" max="512" width="0" style="654" hidden="1"/>
    <col min="513" max="513" width="88.7109375" style="654" customWidth="1"/>
    <col min="514" max="514" width="0.85546875" style="654" customWidth="1"/>
    <col min="515" max="768" width="0" style="654" hidden="1"/>
    <col min="769" max="769" width="88.7109375" style="654" customWidth="1"/>
    <col min="770" max="770" width="0.85546875" style="654" customWidth="1"/>
    <col min="771" max="1024" width="0" style="654" hidden="1"/>
    <col min="1025" max="1025" width="88.7109375" style="654" customWidth="1"/>
    <col min="1026" max="1026" width="0.85546875" style="654" customWidth="1"/>
    <col min="1027" max="1280" width="0" style="654" hidden="1"/>
    <col min="1281" max="1281" width="88.7109375" style="654" customWidth="1"/>
    <col min="1282" max="1282" width="0.85546875" style="654" customWidth="1"/>
    <col min="1283" max="1536" width="0" style="654" hidden="1"/>
    <col min="1537" max="1537" width="88.7109375" style="654" customWidth="1"/>
    <col min="1538" max="1538" width="0.85546875" style="654" customWidth="1"/>
    <col min="1539" max="1792" width="0" style="654" hidden="1"/>
    <col min="1793" max="1793" width="88.7109375" style="654" customWidth="1"/>
    <col min="1794" max="1794" width="0.85546875" style="654" customWidth="1"/>
    <col min="1795" max="2048" width="0" style="654" hidden="1"/>
    <col min="2049" max="2049" width="88.7109375" style="654" customWidth="1"/>
    <col min="2050" max="2050" width="0.85546875" style="654" customWidth="1"/>
    <col min="2051" max="2304" width="0" style="654" hidden="1"/>
    <col min="2305" max="2305" width="88.7109375" style="654" customWidth="1"/>
    <col min="2306" max="2306" width="0.85546875" style="654" customWidth="1"/>
    <col min="2307" max="2560" width="0" style="654" hidden="1"/>
    <col min="2561" max="2561" width="88.7109375" style="654" customWidth="1"/>
    <col min="2562" max="2562" width="0.85546875" style="654" customWidth="1"/>
    <col min="2563" max="2816" width="0" style="654" hidden="1"/>
    <col min="2817" max="2817" width="88.7109375" style="654" customWidth="1"/>
    <col min="2818" max="2818" width="0.85546875" style="654" customWidth="1"/>
    <col min="2819" max="3072" width="0" style="654" hidden="1"/>
    <col min="3073" max="3073" width="88.7109375" style="654" customWidth="1"/>
    <col min="3074" max="3074" width="0.85546875" style="654" customWidth="1"/>
    <col min="3075" max="3328" width="0" style="654" hidden="1"/>
    <col min="3329" max="3329" width="88.7109375" style="654" customWidth="1"/>
    <col min="3330" max="3330" width="0.85546875" style="654" customWidth="1"/>
    <col min="3331" max="3584" width="0" style="654" hidden="1"/>
    <col min="3585" max="3585" width="88.7109375" style="654" customWidth="1"/>
    <col min="3586" max="3586" width="0.85546875" style="654" customWidth="1"/>
    <col min="3587" max="3840" width="0" style="654" hidden="1"/>
    <col min="3841" max="3841" width="88.7109375" style="654" customWidth="1"/>
    <col min="3842" max="3842" width="0.85546875" style="654" customWidth="1"/>
    <col min="3843" max="4096" width="0" style="654" hidden="1"/>
    <col min="4097" max="4097" width="88.7109375" style="654" customWidth="1"/>
    <col min="4098" max="4098" width="0.85546875" style="654" customWidth="1"/>
    <col min="4099" max="4352" width="0" style="654" hidden="1"/>
    <col min="4353" max="4353" width="88.7109375" style="654" customWidth="1"/>
    <col min="4354" max="4354" width="0.85546875" style="654" customWidth="1"/>
    <col min="4355" max="4608" width="0" style="654" hidden="1"/>
    <col min="4609" max="4609" width="88.7109375" style="654" customWidth="1"/>
    <col min="4610" max="4610" width="0.85546875" style="654" customWidth="1"/>
    <col min="4611" max="4864" width="0" style="654" hidden="1"/>
    <col min="4865" max="4865" width="88.7109375" style="654" customWidth="1"/>
    <col min="4866" max="4866" width="0.85546875" style="654" customWidth="1"/>
    <col min="4867" max="5120" width="0" style="654" hidden="1"/>
    <col min="5121" max="5121" width="88.7109375" style="654" customWidth="1"/>
    <col min="5122" max="5122" width="0.85546875" style="654" customWidth="1"/>
    <col min="5123" max="5376" width="0" style="654" hidden="1"/>
    <col min="5377" max="5377" width="88.7109375" style="654" customWidth="1"/>
    <col min="5378" max="5378" width="0.85546875" style="654" customWidth="1"/>
    <col min="5379" max="5632" width="0" style="654" hidden="1"/>
    <col min="5633" max="5633" width="88.7109375" style="654" customWidth="1"/>
    <col min="5634" max="5634" width="0.85546875" style="654" customWidth="1"/>
    <col min="5635" max="5888" width="0" style="654" hidden="1"/>
    <col min="5889" max="5889" width="88.7109375" style="654" customWidth="1"/>
    <col min="5890" max="5890" width="0.85546875" style="654" customWidth="1"/>
    <col min="5891" max="6144" width="0" style="654" hidden="1"/>
    <col min="6145" max="6145" width="88.7109375" style="654" customWidth="1"/>
    <col min="6146" max="6146" width="0.85546875" style="654" customWidth="1"/>
    <col min="6147" max="6400" width="0" style="654" hidden="1"/>
    <col min="6401" max="6401" width="88.7109375" style="654" customWidth="1"/>
    <col min="6402" max="6402" width="0.85546875" style="654" customWidth="1"/>
    <col min="6403" max="6656" width="0" style="654" hidden="1"/>
    <col min="6657" max="6657" width="88.7109375" style="654" customWidth="1"/>
    <col min="6658" max="6658" width="0.85546875" style="654" customWidth="1"/>
    <col min="6659" max="6912" width="0" style="654" hidden="1"/>
    <col min="6913" max="6913" width="88.7109375" style="654" customWidth="1"/>
    <col min="6914" max="6914" width="0.85546875" style="654" customWidth="1"/>
    <col min="6915" max="7168" width="0" style="654" hidden="1"/>
    <col min="7169" max="7169" width="88.7109375" style="654" customWidth="1"/>
    <col min="7170" max="7170" width="0.85546875" style="654" customWidth="1"/>
    <col min="7171" max="7424" width="0" style="654" hidden="1"/>
    <col min="7425" max="7425" width="88.7109375" style="654" customWidth="1"/>
    <col min="7426" max="7426" width="0.85546875" style="654" customWidth="1"/>
    <col min="7427" max="7680" width="0" style="654" hidden="1"/>
    <col min="7681" max="7681" width="88.7109375" style="654" customWidth="1"/>
    <col min="7682" max="7682" width="0.85546875" style="654" customWidth="1"/>
    <col min="7683" max="7936" width="0" style="654" hidden="1"/>
    <col min="7937" max="7937" width="88.7109375" style="654" customWidth="1"/>
    <col min="7938" max="7938" width="0.85546875" style="654" customWidth="1"/>
    <col min="7939" max="8192" width="0" style="654" hidden="1"/>
    <col min="8193" max="8193" width="88.7109375" style="654" customWidth="1"/>
    <col min="8194" max="8194" width="0.85546875" style="654" customWidth="1"/>
    <col min="8195" max="8448" width="0" style="654" hidden="1"/>
    <col min="8449" max="8449" width="88.7109375" style="654" customWidth="1"/>
    <col min="8450" max="8450" width="0.85546875" style="654" customWidth="1"/>
    <col min="8451" max="8704" width="0" style="654" hidden="1"/>
    <col min="8705" max="8705" width="88.7109375" style="654" customWidth="1"/>
    <col min="8706" max="8706" width="0.85546875" style="654" customWidth="1"/>
    <col min="8707" max="8960" width="0" style="654" hidden="1"/>
    <col min="8961" max="8961" width="88.7109375" style="654" customWidth="1"/>
    <col min="8962" max="8962" width="0.85546875" style="654" customWidth="1"/>
    <col min="8963" max="9216" width="0" style="654" hidden="1"/>
    <col min="9217" max="9217" width="88.7109375" style="654" customWidth="1"/>
    <col min="9218" max="9218" width="0.85546875" style="654" customWidth="1"/>
    <col min="9219" max="9472" width="0" style="654" hidden="1"/>
    <col min="9473" max="9473" width="88.7109375" style="654" customWidth="1"/>
    <col min="9474" max="9474" width="0.85546875" style="654" customWidth="1"/>
    <col min="9475" max="9728" width="0" style="654" hidden="1"/>
    <col min="9729" max="9729" width="88.7109375" style="654" customWidth="1"/>
    <col min="9730" max="9730" width="0.85546875" style="654" customWidth="1"/>
    <col min="9731" max="9984" width="0" style="654" hidden="1"/>
    <col min="9985" max="9985" width="88.7109375" style="654" customWidth="1"/>
    <col min="9986" max="9986" width="0.85546875" style="654" customWidth="1"/>
    <col min="9987" max="10240" width="0" style="654" hidden="1"/>
    <col min="10241" max="10241" width="88.7109375" style="654" customWidth="1"/>
    <col min="10242" max="10242" width="0.85546875" style="654" customWidth="1"/>
    <col min="10243" max="10496" width="0" style="654" hidden="1"/>
    <col min="10497" max="10497" width="88.7109375" style="654" customWidth="1"/>
    <col min="10498" max="10498" width="0.85546875" style="654" customWidth="1"/>
    <col min="10499" max="10752" width="0" style="654" hidden="1"/>
    <col min="10753" max="10753" width="88.7109375" style="654" customWidth="1"/>
    <col min="10754" max="10754" width="0.85546875" style="654" customWidth="1"/>
    <col min="10755" max="11008" width="0" style="654" hidden="1"/>
    <col min="11009" max="11009" width="88.7109375" style="654" customWidth="1"/>
    <col min="11010" max="11010" width="0.85546875" style="654" customWidth="1"/>
    <col min="11011" max="11264" width="0" style="654" hidden="1"/>
    <col min="11265" max="11265" width="88.7109375" style="654" customWidth="1"/>
    <col min="11266" max="11266" width="0.85546875" style="654" customWidth="1"/>
    <col min="11267" max="11520" width="0" style="654" hidden="1"/>
    <col min="11521" max="11521" width="88.7109375" style="654" customWidth="1"/>
    <col min="11522" max="11522" width="0.85546875" style="654" customWidth="1"/>
    <col min="11523" max="11776" width="0" style="654" hidden="1"/>
    <col min="11777" max="11777" width="88.7109375" style="654" customWidth="1"/>
    <col min="11778" max="11778" width="0.85546875" style="654" customWidth="1"/>
    <col min="11779" max="12032" width="0" style="654" hidden="1"/>
    <col min="12033" max="12033" width="88.7109375" style="654" customWidth="1"/>
    <col min="12034" max="12034" width="0.85546875" style="654" customWidth="1"/>
    <col min="12035" max="12288" width="0" style="654" hidden="1"/>
    <col min="12289" max="12289" width="88.7109375" style="654" customWidth="1"/>
    <col min="12290" max="12290" width="0.85546875" style="654" customWidth="1"/>
    <col min="12291" max="12544" width="0" style="654" hidden="1"/>
    <col min="12545" max="12545" width="88.7109375" style="654" customWidth="1"/>
    <col min="12546" max="12546" width="0.85546875" style="654" customWidth="1"/>
    <col min="12547" max="12800" width="0" style="654" hidden="1"/>
    <col min="12801" max="12801" width="88.7109375" style="654" customWidth="1"/>
    <col min="12802" max="12802" width="0.85546875" style="654" customWidth="1"/>
    <col min="12803" max="13056" width="0" style="654" hidden="1"/>
    <col min="13057" max="13057" width="88.7109375" style="654" customWidth="1"/>
    <col min="13058" max="13058" width="0.85546875" style="654" customWidth="1"/>
    <col min="13059" max="13312" width="0" style="654" hidden="1"/>
    <col min="13313" max="13313" width="88.7109375" style="654" customWidth="1"/>
    <col min="13314" max="13314" width="0.85546875" style="654" customWidth="1"/>
    <col min="13315" max="13568" width="0" style="654" hidden="1"/>
    <col min="13569" max="13569" width="88.7109375" style="654" customWidth="1"/>
    <col min="13570" max="13570" width="0.85546875" style="654" customWidth="1"/>
    <col min="13571" max="13824" width="0" style="654" hidden="1"/>
    <col min="13825" max="13825" width="88.7109375" style="654" customWidth="1"/>
    <col min="13826" max="13826" width="0.85546875" style="654" customWidth="1"/>
    <col min="13827" max="14080" width="0" style="654" hidden="1"/>
    <col min="14081" max="14081" width="88.7109375" style="654" customWidth="1"/>
    <col min="14082" max="14082" width="0.85546875" style="654" customWidth="1"/>
    <col min="14083" max="14336" width="0" style="654" hidden="1"/>
    <col min="14337" max="14337" width="88.7109375" style="654" customWidth="1"/>
    <col min="14338" max="14338" width="0.85546875" style="654" customWidth="1"/>
    <col min="14339" max="14592" width="0" style="654" hidden="1"/>
    <col min="14593" max="14593" width="88.7109375" style="654" customWidth="1"/>
    <col min="14594" max="14594" width="0.85546875" style="654" customWidth="1"/>
    <col min="14595" max="14848" width="0" style="654" hidden="1"/>
    <col min="14849" max="14849" width="88.7109375" style="654" customWidth="1"/>
    <col min="14850" max="14850" width="0.85546875" style="654" customWidth="1"/>
    <col min="14851" max="15104" width="0" style="654" hidden="1"/>
    <col min="15105" max="15105" width="88.7109375" style="654" customWidth="1"/>
    <col min="15106" max="15106" width="0.85546875" style="654" customWidth="1"/>
    <col min="15107" max="15360" width="0" style="654" hidden="1"/>
    <col min="15361" max="15361" width="88.7109375" style="654" customWidth="1"/>
    <col min="15362" max="15362" width="0.85546875" style="654" customWidth="1"/>
    <col min="15363" max="15616" width="0" style="654" hidden="1"/>
    <col min="15617" max="15617" width="88.7109375" style="654" customWidth="1"/>
    <col min="15618" max="15618" width="0.85546875" style="654" customWidth="1"/>
    <col min="15619" max="15872" width="0" style="654" hidden="1"/>
    <col min="15873" max="15873" width="88.7109375" style="654" customWidth="1"/>
    <col min="15874" max="15874" width="0.85546875" style="654" customWidth="1"/>
    <col min="15875" max="16128" width="0" style="654" hidden="1"/>
    <col min="16129" max="16129" width="88.7109375" style="654" customWidth="1"/>
    <col min="16130" max="16130" width="0.85546875" style="654" customWidth="1"/>
    <col min="16131" max="16384" width="0" style="654" hidden="1"/>
  </cols>
  <sheetData>
    <row r="1" spans="1:1" ht="18" x14ac:dyDescent="0.2">
      <c r="A1" s="188" t="s">
        <v>431</v>
      </c>
    </row>
    <row r="2" spans="1:1" ht="25.5" x14ac:dyDescent="0.2">
      <c r="A2" s="189" t="s">
        <v>518</v>
      </c>
    </row>
    <row r="3" spans="1:1" x14ac:dyDescent="0.2">
      <c r="A3" s="189"/>
    </row>
    <row r="4" spans="1:1" ht="25.5" x14ac:dyDescent="0.2">
      <c r="A4" s="190" t="s">
        <v>519</v>
      </c>
    </row>
    <row r="5" spans="1:1" x14ac:dyDescent="0.2">
      <c r="A5" s="662"/>
    </row>
    <row r="6" spans="1:1" ht="38.25" x14ac:dyDescent="0.2">
      <c r="A6" s="189" t="s">
        <v>936</v>
      </c>
    </row>
    <row r="7" spans="1:1" ht="38.25" x14ac:dyDescent="0.2">
      <c r="A7" s="189" t="s">
        <v>349</v>
      </c>
    </row>
    <row r="8" spans="1:1" x14ac:dyDescent="0.2">
      <c r="A8" s="189" t="s">
        <v>350</v>
      </c>
    </row>
    <row r="9" spans="1:1" ht="25.5" x14ac:dyDescent="0.2">
      <c r="A9" s="189" t="s">
        <v>937</v>
      </c>
    </row>
    <row r="10" spans="1:1" ht="44.25" customHeight="1" x14ac:dyDescent="0.2">
      <c r="A10" s="300" t="s">
        <v>930</v>
      </c>
    </row>
    <row r="11" spans="1:1" ht="51" x14ac:dyDescent="0.2">
      <c r="A11" s="189" t="s">
        <v>441</v>
      </c>
    </row>
    <row r="12" spans="1:1" ht="38.25" x14ac:dyDescent="0.2">
      <c r="A12" s="189" t="s">
        <v>442</v>
      </c>
    </row>
    <row r="13" spans="1:1" ht="38.25" x14ac:dyDescent="0.2">
      <c r="A13" s="189" t="s">
        <v>931</v>
      </c>
    </row>
    <row r="14" spans="1:1" ht="25.5" x14ac:dyDescent="0.2">
      <c r="A14" s="189" t="s">
        <v>443</v>
      </c>
    </row>
    <row r="15" spans="1:1" ht="89.25" x14ac:dyDescent="0.2">
      <c r="A15" s="189" t="s">
        <v>453</v>
      </c>
    </row>
    <row r="16" spans="1:1" x14ac:dyDescent="0.2">
      <c r="A16" s="189" t="s">
        <v>932</v>
      </c>
    </row>
    <row r="17" spans="1:1" x14ac:dyDescent="0.2">
      <c r="A17" s="189" t="s">
        <v>630</v>
      </c>
    </row>
    <row r="18" spans="1:1" ht="38.25" x14ac:dyDescent="0.2">
      <c r="A18" s="189" t="s">
        <v>631</v>
      </c>
    </row>
    <row r="19" spans="1:1" ht="25.5" x14ac:dyDescent="0.2">
      <c r="A19" s="189" t="s">
        <v>632</v>
      </c>
    </row>
    <row r="20" spans="1:1" ht="38.25" x14ac:dyDescent="0.2">
      <c r="A20" s="301" t="s">
        <v>401</v>
      </c>
    </row>
    <row r="21" spans="1:1" ht="63.75" x14ac:dyDescent="0.2">
      <c r="A21" s="189" t="s">
        <v>938</v>
      </c>
    </row>
    <row r="22" spans="1:1" x14ac:dyDescent="0.2">
      <c r="A22" s="189" t="s">
        <v>633</v>
      </c>
    </row>
    <row r="23" spans="1:1" x14ac:dyDescent="0.2">
      <c r="A23" s="189" t="s">
        <v>634</v>
      </c>
    </row>
    <row r="24" spans="1:1" ht="25.5" x14ac:dyDescent="0.2">
      <c r="A24" s="189" t="s">
        <v>635</v>
      </c>
    </row>
    <row r="25" spans="1:1" ht="38.25" x14ac:dyDescent="0.2">
      <c r="A25" s="189" t="s">
        <v>636</v>
      </c>
    </row>
    <row r="26" spans="1:1" ht="38.25" x14ac:dyDescent="0.2">
      <c r="A26" s="189" t="s">
        <v>376</v>
      </c>
    </row>
    <row r="27" spans="1:1" ht="25.5" x14ac:dyDescent="0.2">
      <c r="A27" s="189" t="s">
        <v>939</v>
      </c>
    </row>
    <row r="28" spans="1:1" ht="38.25" x14ac:dyDescent="0.2">
      <c r="A28" s="189" t="s">
        <v>377</v>
      </c>
    </row>
    <row r="29" spans="1:1" ht="25.5" x14ac:dyDescent="0.2">
      <c r="A29" s="189" t="s">
        <v>378</v>
      </c>
    </row>
    <row r="30" spans="1:1" ht="51" x14ac:dyDescent="0.2">
      <c r="A30" s="189" t="s">
        <v>379</v>
      </c>
    </row>
    <row r="31" spans="1:1" ht="25.5" x14ac:dyDescent="0.2">
      <c r="A31" s="300" t="s">
        <v>780</v>
      </c>
    </row>
    <row r="32" spans="1:1" ht="25.5" x14ac:dyDescent="0.2">
      <c r="A32" s="189" t="s">
        <v>380</v>
      </c>
    </row>
    <row r="33" spans="1:1" ht="25.5" x14ac:dyDescent="0.2">
      <c r="A33" s="189" t="s">
        <v>940</v>
      </c>
    </row>
    <row r="34" spans="1:1" ht="38.25" x14ac:dyDescent="0.2">
      <c r="A34" s="189" t="s">
        <v>381</v>
      </c>
    </row>
    <row r="35" spans="1:1" ht="25.5" x14ac:dyDescent="0.2">
      <c r="A35" s="189" t="s">
        <v>382</v>
      </c>
    </row>
    <row r="36" spans="1:1" ht="51" x14ac:dyDescent="0.2">
      <c r="A36" s="189" t="s">
        <v>383</v>
      </c>
    </row>
    <row r="37" spans="1:1" ht="25.5" x14ac:dyDescent="0.2">
      <c r="A37" s="189" t="s">
        <v>384</v>
      </c>
    </row>
    <row r="38" spans="1:1" ht="25.5" x14ac:dyDescent="0.2">
      <c r="A38" s="189" t="s">
        <v>385</v>
      </c>
    </row>
    <row r="39" spans="1:1" ht="25.5" x14ac:dyDescent="0.2">
      <c r="A39" s="189" t="s">
        <v>386</v>
      </c>
    </row>
    <row r="40" spans="1:1" ht="38.25" x14ac:dyDescent="0.2">
      <c r="A40" s="189" t="s">
        <v>387</v>
      </c>
    </row>
    <row r="41" spans="1:1" ht="63.75" x14ac:dyDescent="0.2">
      <c r="A41" s="189" t="s">
        <v>388</v>
      </c>
    </row>
    <row r="42" spans="1:1" x14ac:dyDescent="0.2">
      <c r="A42" s="189" t="s">
        <v>389</v>
      </c>
    </row>
    <row r="43" spans="1:1" ht="25.5" x14ac:dyDescent="0.2">
      <c r="A43" s="189" t="s">
        <v>390</v>
      </c>
    </row>
    <row r="44" spans="1:1" ht="69" customHeight="1" x14ac:dyDescent="0.2">
      <c r="A44" s="300" t="s">
        <v>148</v>
      </c>
    </row>
    <row r="45" spans="1:1" ht="110.25" customHeight="1" x14ac:dyDescent="0.2">
      <c r="A45" s="300" t="s">
        <v>796</v>
      </c>
    </row>
    <row r="46" spans="1:1" ht="34.5" customHeight="1" x14ac:dyDescent="0.2">
      <c r="A46" s="300" t="s">
        <v>797</v>
      </c>
    </row>
    <row r="47" spans="1:1" ht="25.5" x14ac:dyDescent="0.2">
      <c r="A47" s="189" t="s">
        <v>697</v>
      </c>
    </row>
    <row r="48" spans="1:1" ht="38.25" x14ac:dyDescent="0.2">
      <c r="A48" s="189" t="s">
        <v>698</v>
      </c>
    </row>
    <row r="49" spans="1:1" ht="38.25" x14ac:dyDescent="0.2">
      <c r="A49" s="189" t="s">
        <v>699</v>
      </c>
    </row>
    <row r="50" spans="1:1" ht="25.5" x14ac:dyDescent="0.2">
      <c r="A50" s="189" t="s">
        <v>405</v>
      </c>
    </row>
    <row r="51" spans="1:1" ht="63.75" x14ac:dyDescent="0.2">
      <c r="A51" s="189" t="s">
        <v>853</v>
      </c>
    </row>
    <row r="52" spans="1:1" ht="25.5" x14ac:dyDescent="0.2">
      <c r="A52" s="189" t="s">
        <v>854</v>
      </c>
    </row>
    <row r="53" spans="1:1" ht="38.25" x14ac:dyDescent="0.2">
      <c r="A53" s="189" t="s">
        <v>855</v>
      </c>
    </row>
    <row r="54" spans="1:1" ht="38.25" x14ac:dyDescent="0.2">
      <c r="A54" s="189" t="s">
        <v>856</v>
      </c>
    </row>
    <row r="55" spans="1:1" ht="38.25" x14ac:dyDescent="0.2">
      <c r="A55" s="189" t="s">
        <v>857</v>
      </c>
    </row>
    <row r="56" spans="1:1" ht="51" x14ac:dyDescent="0.2">
      <c r="A56" s="189" t="s">
        <v>858</v>
      </c>
    </row>
    <row r="57" spans="1:1" ht="51" x14ac:dyDescent="0.2">
      <c r="A57" s="189" t="s">
        <v>859</v>
      </c>
    </row>
    <row r="58" spans="1:1" ht="38.25" x14ac:dyDescent="0.2">
      <c r="A58" s="189" t="s">
        <v>860</v>
      </c>
    </row>
    <row r="59" spans="1:1" x14ac:dyDescent="0.2">
      <c r="A59" s="189" t="s">
        <v>861</v>
      </c>
    </row>
    <row r="60" spans="1:1" ht="38.25" x14ac:dyDescent="0.2">
      <c r="A60" s="189" t="s">
        <v>862</v>
      </c>
    </row>
    <row r="61" spans="1:1" ht="25.5" x14ac:dyDescent="0.2">
      <c r="A61" s="189" t="s">
        <v>863</v>
      </c>
    </row>
    <row r="62" spans="1:1" ht="25.5" x14ac:dyDescent="0.2">
      <c r="A62" s="189" t="s">
        <v>864</v>
      </c>
    </row>
    <row r="63" spans="1:1" ht="63.75" x14ac:dyDescent="0.2">
      <c r="A63" s="189" t="s">
        <v>653</v>
      </c>
    </row>
    <row r="64" spans="1:1" ht="25.5" x14ac:dyDescent="0.2">
      <c r="A64" s="300" t="s">
        <v>798</v>
      </c>
    </row>
    <row r="65" spans="1:1" ht="25.5" x14ac:dyDescent="0.2">
      <c r="A65" s="189" t="s">
        <v>941</v>
      </c>
    </row>
    <row r="66" spans="1:1" ht="38.25" x14ac:dyDescent="0.2">
      <c r="A66" s="189" t="s">
        <v>847</v>
      </c>
    </row>
    <row r="67" spans="1:1" ht="25.5" x14ac:dyDescent="0.2">
      <c r="A67" s="189" t="s">
        <v>933</v>
      </c>
    </row>
    <row r="68" spans="1:1" ht="25.5" x14ac:dyDescent="0.2">
      <c r="A68" s="189" t="s">
        <v>848</v>
      </c>
    </row>
    <row r="69" spans="1:1" ht="38.25" x14ac:dyDescent="0.2">
      <c r="A69" s="189" t="s">
        <v>849</v>
      </c>
    </row>
    <row r="70" spans="1:1" ht="25.5" x14ac:dyDescent="0.2">
      <c r="A70" s="189" t="s">
        <v>850</v>
      </c>
    </row>
    <row r="71" spans="1:1" x14ac:dyDescent="0.2">
      <c r="A71" s="189" t="s">
        <v>851</v>
      </c>
    </row>
    <row r="72" spans="1:1" ht="25.5" x14ac:dyDescent="0.2">
      <c r="A72" s="299" t="s">
        <v>646</v>
      </c>
    </row>
    <row r="73" spans="1:1" ht="38.25" x14ac:dyDescent="0.2">
      <c r="A73" s="189" t="s">
        <v>772</v>
      </c>
    </row>
    <row r="74" spans="1:1" ht="38.25" x14ac:dyDescent="0.2">
      <c r="A74" s="189" t="s">
        <v>942</v>
      </c>
    </row>
    <row r="75" spans="1:1" x14ac:dyDescent="0.2">
      <c r="A75" s="189" t="s">
        <v>943</v>
      </c>
    </row>
    <row r="76" spans="1:1" ht="38.25" x14ac:dyDescent="0.2">
      <c r="A76" s="189" t="s">
        <v>773</v>
      </c>
    </row>
    <row r="77" spans="1:1" ht="59.25" customHeight="1" x14ac:dyDescent="0.2">
      <c r="A77" s="300" t="s">
        <v>799</v>
      </c>
    </row>
    <row r="78" spans="1:1" ht="25.5" x14ac:dyDescent="0.2">
      <c r="A78" s="189" t="s">
        <v>84</v>
      </c>
    </row>
    <row r="79" spans="1:1" ht="25.5" x14ac:dyDescent="0.2">
      <c r="A79" s="189" t="s">
        <v>944</v>
      </c>
    </row>
    <row r="80" spans="1:1" ht="38.25" x14ac:dyDescent="0.2">
      <c r="A80" s="301" t="s">
        <v>402</v>
      </c>
    </row>
    <row r="81" spans="1:1" ht="25.5" x14ac:dyDescent="0.2">
      <c r="A81" s="326" t="s">
        <v>934</v>
      </c>
    </row>
    <row r="82" spans="1:1" ht="25.5" x14ac:dyDescent="0.2">
      <c r="A82" s="189" t="s">
        <v>85</v>
      </c>
    </row>
    <row r="83" spans="1:1" ht="25.5" x14ac:dyDescent="0.2">
      <c r="A83" s="189" t="s">
        <v>945</v>
      </c>
    </row>
    <row r="84" spans="1:1" ht="38.25" x14ac:dyDescent="0.2">
      <c r="A84" s="189" t="s">
        <v>86</v>
      </c>
    </row>
    <row r="85" spans="1:1" ht="25.5" x14ac:dyDescent="0.2">
      <c r="A85" s="189" t="s">
        <v>87</v>
      </c>
    </row>
    <row r="86" spans="1:1" ht="25.5" x14ac:dyDescent="0.2">
      <c r="A86" s="189" t="s">
        <v>88</v>
      </c>
    </row>
    <row r="87" spans="1:1" ht="25.5" x14ac:dyDescent="0.2">
      <c r="A87" s="189" t="s">
        <v>89</v>
      </c>
    </row>
    <row r="88" spans="1:1" ht="25.5" x14ac:dyDescent="0.2">
      <c r="A88" s="189" t="s">
        <v>946</v>
      </c>
    </row>
    <row r="89" spans="1:1" ht="51" x14ac:dyDescent="0.2">
      <c r="A89" s="189" t="s">
        <v>654</v>
      </c>
    </row>
    <row r="90" spans="1:1" ht="38.25" x14ac:dyDescent="0.2">
      <c r="A90" s="189" t="s">
        <v>655</v>
      </c>
    </row>
    <row r="91" spans="1:1" ht="38.25" x14ac:dyDescent="0.2">
      <c r="A91" s="189" t="s">
        <v>656</v>
      </c>
    </row>
    <row r="92" spans="1:1" ht="38.25" x14ac:dyDescent="0.2">
      <c r="A92" s="191" t="s">
        <v>657</v>
      </c>
    </row>
    <row r="93" spans="1:1" ht="51" x14ac:dyDescent="0.2">
      <c r="A93" s="191" t="s">
        <v>31</v>
      </c>
    </row>
    <row r="94" spans="1:1" ht="51" x14ac:dyDescent="0.2">
      <c r="A94" s="191" t="s">
        <v>32</v>
      </c>
    </row>
    <row r="95" spans="1:1" ht="38.25" x14ac:dyDescent="0.2">
      <c r="A95" s="189" t="s">
        <v>33</v>
      </c>
    </row>
    <row r="96" spans="1:1" ht="25.5" x14ac:dyDescent="0.2">
      <c r="A96" s="189" t="s">
        <v>34</v>
      </c>
    </row>
    <row r="97" spans="1:1" ht="38.25" x14ac:dyDescent="0.2">
      <c r="A97" s="189" t="s">
        <v>35</v>
      </c>
    </row>
    <row r="98" spans="1:1" x14ac:dyDescent="0.2">
      <c r="A98" s="189" t="s">
        <v>36</v>
      </c>
    </row>
    <row r="99" spans="1:1" ht="25.5" x14ac:dyDescent="0.2">
      <c r="A99" s="189" t="s">
        <v>722</v>
      </c>
    </row>
    <row r="100" spans="1:1" ht="38.25" x14ac:dyDescent="0.2">
      <c r="A100" s="189" t="s">
        <v>723</v>
      </c>
    </row>
    <row r="101" spans="1:1" ht="38.25" x14ac:dyDescent="0.2">
      <c r="A101" s="189" t="s">
        <v>724</v>
      </c>
    </row>
    <row r="102" spans="1:1" ht="25.5" x14ac:dyDescent="0.2">
      <c r="A102" s="189" t="s">
        <v>725</v>
      </c>
    </row>
    <row r="103" spans="1:1" ht="38.25" x14ac:dyDescent="0.2">
      <c r="A103" s="189" t="s">
        <v>726</v>
      </c>
    </row>
    <row r="104" spans="1:1" ht="25.5" x14ac:dyDescent="0.2">
      <c r="A104" s="189" t="s">
        <v>947</v>
      </c>
    </row>
    <row r="105" spans="1:1" ht="25.5" x14ac:dyDescent="0.2">
      <c r="A105" s="189" t="s">
        <v>948</v>
      </c>
    </row>
    <row r="106" spans="1:1" ht="38.25" x14ac:dyDescent="0.2">
      <c r="A106" s="189" t="s">
        <v>727</v>
      </c>
    </row>
    <row r="107" spans="1:1" ht="76.5" x14ac:dyDescent="0.2">
      <c r="A107" s="189" t="s">
        <v>109</v>
      </c>
    </row>
    <row r="108" spans="1:1" ht="25.5" x14ac:dyDescent="0.2">
      <c r="A108" s="189" t="s">
        <v>110</v>
      </c>
    </row>
    <row r="109" spans="1:1" ht="38.25" x14ac:dyDescent="0.2">
      <c r="A109" s="189" t="s">
        <v>111</v>
      </c>
    </row>
    <row r="110" spans="1:1" ht="38.25" x14ac:dyDescent="0.2">
      <c r="A110" s="189" t="s">
        <v>112</v>
      </c>
    </row>
    <row r="111" spans="1:1" ht="25.5" x14ac:dyDescent="0.2">
      <c r="A111" s="189" t="s">
        <v>113</v>
      </c>
    </row>
    <row r="112" spans="1:1" ht="38.25" x14ac:dyDescent="0.2">
      <c r="A112" s="189" t="s">
        <v>114</v>
      </c>
    </row>
    <row r="113" spans="1:1" ht="63.75" x14ac:dyDescent="0.2">
      <c r="A113" s="189" t="s">
        <v>949</v>
      </c>
    </row>
    <row r="114" spans="1:1" ht="25.5" x14ac:dyDescent="0.2">
      <c r="A114" s="189" t="s">
        <v>627</v>
      </c>
    </row>
    <row r="115" spans="1:1" ht="25.5" x14ac:dyDescent="0.2">
      <c r="A115" s="189" t="s">
        <v>628</v>
      </c>
    </row>
    <row r="116" spans="1:1" ht="38.25" x14ac:dyDescent="0.2">
      <c r="A116" s="189" t="s">
        <v>629</v>
      </c>
    </row>
    <row r="117" spans="1:1" ht="38.25" x14ac:dyDescent="0.2">
      <c r="A117" s="189" t="s">
        <v>126</v>
      </c>
    </row>
    <row r="118" spans="1:1" ht="25.5" x14ac:dyDescent="0.2">
      <c r="A118" s="189" t="s">
        <v>127</v>
      </c>
    </row>
    <row r="119" spans="1:1" x14ac:dyDescent="0.2">
      <c r="A119" s="189" t="s">
        <v>128</v>
      </c>
    </row>
    <row r="120" spans="1:1" ht="25.5" x14ac:dyDescent="0.2">
      <c r="A120" s="189" t="s">
        <v>129</v>
      </c>
    </row>
    <row r="121" spans="1:1" ht="38.25" x14ac:dyDescent="0.2">
      <c r="A121" s="189" t="s">
        <v>950</v>
      </c>
    </row>
    <row r="122" spans="1:1" ht="25.5" x14ac:dyDescent="0.2">
      <c r="A122" s="189" t="s">
        <v>130</v>
      </c>
    </row>
    <row r="123" spans="1:1" ht="25.5" x14ac:dyDescent="0.2">
      <c r="A123" s="189" t="s">
        <v>131</v>
      </c>
    </row>
    <row r="124" spans="1:1" ht="38.25" x14ac:dyDescent="0.2">
      <c r="A124" s="189" t="s">
        <v>951</v>
      </c>
    </row>
    <row r="125" spans="1:1" ht="25.5" x14ac:dyDescent="0.2">
      <c r="A125" s="189" t="s">
        <v>952</v>
      </c>
    </row>
    <row r="126" spans="1:1" ht="38.25" x14ac:dyDescent="0.2">
      <c r="A126" s="189" t="s">
        <v>885</v>
      </c>
    </row>
    <row r="127" spans="1:1" ht="25.5" x14ac:dyDescent="0.2">
      <c r="A127" s="189" t="s">
        <v>852</v>
      </c>
    </row>
    <row r="128" spans="1:1" ht="25.5" x14ac:dyDescent="0.2">
      <c r="A128" s="189" t="s">
        <v>739</v>
      </c>
    </row>
    <row r="129" spans="1:1" ht="25.5" x14ac:dyDescent="0.2">
      <c r="A129" s="189" t="s">
        <v>935</v>
      </c>
    </row>
    <row r="130" spans="1:1" ht="25.5" x14ac:dyDescent="0.2">
      <c r="A130" s="189" t="s">
        <v>953</v>
      </c>
    </row>
    <row r="131" spans="1:1" ht="38.25" x14ac:dyDescent="0.2">
      <c r="A131" s="189" t="s">
        <v>472</v>
      </c>
    </row>
    <row r="132" spans="1:1" x14ac:dyDescent="0.2"/>
    <row r="133" spans="1:1" x14ac:dyDescent="0.2">
      <c r="A133" s="192" t="s">
        <v>582</v>
      </c>
    </row>
    <row r="134" spans="1:1" x14ac:dyDescent="0.2"/>
    <row r="135" spans="1:1" x14ac:dyDescent="0.2">
      <c r="A135" s="290" t="s">
        <v>1093</v>
      </c>
    </row>
    <row r="136" spans="1:1" ht="51" x14ac:dyDescent="0.2">
      <c r="A136" s="299" t="s">
        <v>778</v>
      </c>
    </row>
    <row r="137" spans="1:1" ht="25.5" x14ac:dyDescent="0.2">
      <c r="A137" s="189" t="s">
        <v>804</v>
      </c>
    </row>
    <row r="138" spans="1:1" ht="51" x14ac:dyDescent="0.2">
      <c r="A138" s="189" t="s">
        <v>779</v>
      </c>
    </row>
    <row r="139" spans="1:1" ht="25.5" x14ac:dyDescent="0.2">
      <c r="A139" s="299" t="s">
        <v>777</v>
      </c>
    </row>
    <row r="140" spans="1:1" ht="25.5" x14ac:dyDescent="0.2">
      <c r="A140" s="189" t="s">
        <v>583</v>
      </c>
    </row>
    <row r="141" spans="1:1" ht="38.25" x14ac:dyDescent="0.2">
      <c r="A141" s="189" t="s">
        <v>677</v>
      </c>
    </row>
    <row r="142" spans="1:1" ht="25.5" x14ac:dyDescent="0.2">
      <c r="A142" s="189" t="s">
        <v>432</v>
      </c>
    </row>
    <row r="143" spans="1:1" ht="25.5" x14ac:dyDescent="0.2">
      <c r="A143" s="189" t="s">
        <v>647</v>
      </c>
    </row>
    <row r="144" spans="1:1" ht="63.75" x14ac:dyDescent="0.2">
      <c r="A144" s="189" t="s">
        <v>433</v>
      </c>
    </row>
    <row r="145" spans="1:1" x14ac:dyDescent="0.2">
      <c r="A145" s="189" t="s">
        <v>421</v>
      </c>
    </row>
    <row r="146" spans="1:1" x14ac:dyDescent="0.2">
      <c r="A146" s="190" t="s">
        <v>573</v>
      </c>
    </row>
    <row r="147" spans="1:1" x14ac:dyDescent="0.2">
      <c r="A147" s="190" t="s">
        <v>574</v>
      </c>
    </row>
    <row r="148" spans="1:1" x14ac:dyDescent="0.2">
      <c r="A148" s="190" t="s">
        <v>575</v>
      </c>
    </row>
    <row r="149" spans="1:1" x14ac:dyDescent="0.2">
      <c r="A149" s="190" t="s">
        <v>576</v>
      </c>
    </row>
    <row r="150" spans="1:1" x14ac:dyDescent="0.2">
      <c r="A150" s="190" t="s">
        <v>577</v>
      </c>
    </row>
    <row r="151" spans="1:1" x14ac:dyDescent="0.2">
      <c r="A151" s="190" t="s">
        <v>578</v>
      </c>
    </row>
    <row r="152" spans="1:1" x14ac:dyDescent="0.2">
      <c r="A152" s="190" t="s">
        <v>579</v>
      </c>
    </row>
    <row r="153" spans="1:1" x14ac:dyDescent="0.2">
      <c r="A153" s="190" t="s">
        <v>580</v>
      </c>
    </row>
    <row r="154" spans="1:1" x14ac:dyDescent="0.2">
      <c r="A154" s="190" t="s">
        <v>581</v>
      </c>
    </row>
    <row r="155" spans="1:1" ht="25.5" x14ac:dyDescent="0.2">
      <c r="A155" s="189" t="s">
        <v>648</v>
      </c>
    </row>
    <row r="156" spans="1:1" ht="25.5" x14ac:dyDescent="0.2">
      <c r="A156" s="663" t="s">
        <v>1094</v>
      </c>
    </row>
    <row r="157" spans="1:1" ht="25.5" x14ac:dyDescent="0.2">
      <c r="A157" s="189" t="s">
        <v>691</v>
      </c>
    </row>
    <row r="158" spans="1:1" hidden="1" x14ac:dyDescent="0.2"/>
  </sheetData>
  <pageMargins left="0.75" right="0.75" top="1" bottom="1" header="0.5" footer="0.5"/>
  <pageSetup scale="75" orientation="portrait" r:id="rId1"/>
  <headerFooter alignWithMargins="0">
    <oddHeader>&amp;CCommon Data Set 2016-2017</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288"/>
  <sheetViews>
    <sheetView windowProtection="1" showRuler="0" zoomScaleNormal="100" workbookViewId="0">
      <selection sqref="A1:F1"/>
    </sheetView>
  </sheetViews>
  <sheetFormatPr defaultColWidth="9.140625" defaultRowHeight="12.75" customHeight="1" zeroHeight="1" x14ac:dyDescent="0.2"/>
  <cols>
    <col min="1" max="1" width="4.42578125" style="355" customWidth="1"/>
    <col min="2" max="2" width="27" style="372" customWidth="1"/>
    <col min="3" max="6" width="14.7109375" style="372" customWidth="1"/>
    <col min="7" max="7" width="8.5703125" style="372" customWidth="1"/>
    <col min="8" max="8" width="8.85546875" style="372" customWidth="1"/>
    <col min="9" max="16384" width="9.140625" style="372"/>
  </cols>
  <sheetData>
    <row r="1" spans="1:12" ht="34.5" thickBot="1" x14ac:dyDescent="0.25">
      <c r="A1" s="729" t="s">
        <v>1023</v>
      </c>
      <c r="B1" s="782"/>
      <c r="C1" s="782"/>
      <c r="D1" s="782"/>
      <c r="E1" s="782"/>
      <c r="F1" s="782"/>
      <c r="G1" s="405" t="s">
        <v>1004</v>
      </c>
      <c r="H1" s="406" t="s">
        <v>1005</v>
      </c>
      <c r="I1" s="408" t="s">
        <v>1007</v>
      </c>
      <c r="J1" s="409" t="s">
        <v>989</v>
      </c>
      <c r="K1" s="410" t="s">
        <v>990</v>
      </c>
      <c r="L1" s="407" t="s">
        <v>1006</v>
      </c>
    </row>
    <row r="2" spans="1:12" x14ac:dyDescent="0.2"/>
    <row r="3" spans="1:12" ht="15.75" x14ac:dyDescent="0.25">
      <c r="B3" s="24" t="s">
        <v>370</v>
      </c>
    </row>
    <row r="4" spans="1:12" ht="105.75" customHeight="1" x14ac:dyDescent="0.2">
      <c r="A4" s="376" t="s">
        <v>603</v>
      </c>
      <c r="B4" s="778" t="s">
        <v>1114</v>
      </c>
      <c r="C4" s="779"/>
      <c r="D4" s="779"/>
      <c r="E4" s="779"/>
      <c r="F4" s="730"/>
    </row>
    <row r="5" spans="1:12" x14ac:dyDescent="0.2">
      <c r="A5" s="376" t="s">
        <v>603</v>
      </c>
      <c r="B5" s="755" t="s">
        <v>305</v>
      </c>
      <c r="C5" s="783"/>
      <c r="D5" s="784"/>
      <c r="E5" s="493">
        <f>'C CAS'!E5</f>
        <v>693</v>
      </c>
    </row>
    <row r="6" spans="1:12" x14ac:dyDescent="0.2">
      <c r="A6" s="376" t="s">
        <v>603</v>
      </c>
      <c r="B6" s="773" t="s">
        <v>306</v>
      </c>
      <c r="C6" s="774"/>
      <c r="D6" s="775"/>
      <c r="E6" s="493">
        <f>'C CAS'!E6</f>
        <v>1105</v>
      </c>
    </row>
    <row r="7" spans="1:12" s="462" customFormat="1" x14ac:dyDescent="0.2">
      <c r="A7" s="461"/>
      <c r="B7" s="459"/>
      <c r="C7" s="459"/>
      <c r="D7" s="459"/>
      <c r="E7" s="494">
        <f>'C CAS'!E7</f>
        <v>1798</v>
      </c>
    </row>
    <row r="8" spans="1:12" x14ac:dyDescent="0.2">
      <c r="A8" s="376"/>
      <c r="B8" s="331"/>
      <c r="C8" s="43"/>
      <c r="D8" s="43"/>
      <c r="E8" s="494"/>
    </row>
    <row r="9" spans="1:12" x14ac:dyDescent="0.2">
      <c r="A9" s="376" t="s">
        <v>603</v>
      </c>
      <c r="B9" s="773" t="s">
        <v>307</v>
      </c>
      <c r="C9" s="774"/>
      <c r="D9" s="775"/>
      <c r="E9" s="493">
        <f>'C CAS'!E9</f>
        <v>539</v>
      </c>
    </row>
    <row r="10" spans="1:12" x14ac:dyDescent="0.2">
      <c r="A10" s="376" t="s">
        <v>603</v>
      </c>
      <c r="B10" s="773" t="s">
        <v>738</v>
      </c>
      <c r="C10" s="774"/>
      <c r="D10" s="775"/>
      <c r="E10" s="493">
        <f>'C CAS'!E10</f>
        <v>942</v>
      </c>
    </row>
    <row r="11" spans="1:12" s="462" customFormat="1" x14ac:dyDescent="0.2">
      <c r="A11" s="461"/>
      <c r="B11" s="459"/>
      <c r="C11" s="459"/>
      <c r="D11" s="459"/>
      <c r="E11" s="494">
        <f>'C CAS'!E11</f>
        <v>1481</v>
      </c>
    </row>
    <row r="12" spans="1:12" x14ac:dyDescent="0.2">
      <c r="A12" s="376"/>
      <c r="B12" s="331"/>
      <c r="C12" s="30"/>
      <c r="D12" s="30"/>
      <c r="E12" s="494"/>
    </row>
    <row r="13" spans="1:12" x14ac:dyDescent="0.2">
      <c r="A13" s="376" t="s">
        <v>603</v>
      </c>
      <c r="B13" s="773" t="s">
        <v>728</v>
      </c>
      <c r="C13" s="774"/>
      <c r="D13" s="775"/>
      <c r="E13" s="493">
        <f>'C CAS'!E13</f>
        <v>211</v>
      </c>
    </row>
    <row r="14" spans="1:12" x14ac:dyDescent="0.2">
      <c r="A14" s="376" t="s">
        <v>603</v>
      </c>
      <c r="B14" s="776" t="s">
        <v>729</v>
      </c>
      <c r="C14" s="774"/>
      <c r="D14" s="775"/>
      <c r="E14" s="493">
        <f>'C CAS'!E14</f>
        <v>1</v>
      </c>
    </row>
    <row r="15" spans="1:12" s="462" customFormat="1" x14ac:dyDescent="0.2">
      <c r="A15" s="461"/>
      <c r="B15" s="460"/>
      <c r="C15" s="459"/>
      <c r="D15" s="459"/>
      <c r="E15" s="494">
        <f>'C CAS'!E15</f>
        <v>212</v>
      </c>
    </row>
    <row r="16" spans="1:12" x14ac:dyDescent="0.2">
      <c r="A16" s="376"/>
      <c r="B16" s="331"/>
      <c r="C16" s="30"/>
      <c r="D16" s="30"/>
      <c r="E16" s="494"/>
    </row>
    <row r="17" spans="1:7" x14ac:dyDescent="0.2">
      <c r="A17" s="376" t="s">
        <v>603</v>
      </c>
      <c r="B17" s="777" t="s">
        <v>730</v>
      </c>
      <c r="C17" s="774"/>
      <c r="D17" s="775"/>
      <c r="E17" s="493">
        <f>'C CAS'!E17</f>
        <v>346</v>
      </c>
    </row>
    <row r="18" spans="1:7" x14ac:dyDescent="0.2">
      <c r="A18" s="376" t="s">
        <v>603</v>
      </c>
      <c r="B18" s="776" t="s">
        <v>731</v>
      </c>
      <c r="C18" s="774"/>
      <c r="D18" s="775"/>
      <c r="E18" s="493">
        <f>'C CAS'!E18</f>
        <v>0</v>
      </c>
    </row>
    <row r="19" spans="1:7" s="462" customFormat="1" x14ac:dyDescent="0.2">
      <c r="A19" s="461"/>
      <c r="B19" s="460"/>
      <c r="C19" s="459"/>
      <c r="D19" s="459"/>
      <c r="E19" s="495">
        <f>'C CAS'!E19</f>
        <v>346</v>
      </c>
    </row>
    <row r="20" spans="1:7" s="462" customFormat="1" x14ac:dyDescent="0.2">
      <c r="A20" s="461"/>
      <c r="B20" s="460"/>
      <c r="C20" s="459"/>
      <c r="D20" s="459"/>
      <c r="E20" s="494">
        <f>'C CAS'!E20</f>
        <v>558</v>
      </c>
    </row>
    <row r="21" spans="1:7" x14ac:dyDescent="0.2"/>
    <row r="22" spans="1:7" ht="29.25" customHeight="1" x14ac:dyDescent="0.2">
      <c r="A22" s="536" t="s">
        <v>604</v>
      </c>
      <c r="B22" s="778" t="s">
        <v>732</v>
      </c>
      <c r="C22" s="779"/>
      <c r="D22" s="779"/>
      <c r="E22" s="779"/>
      <c r="F22" s="730"/>
      <c r="G22" s="538"/>
    </row>
    <row r="23" spans="1:7" x14ac:dyDescent="0.2">
      <c r="A23" s="536"/>
      <c r="B23" s="780"/>
      <c r="C23" s="781"/>
      <c r="D23" s="781"/>
      <c r="E23" s="34" t="s">
        <v>490</v>
      </c>
      <c r="F23" s="34" t="s">
        <v>491</v>
      </c>
      <c r="G23" s="538"/>
    </row>
    <row r="24" spans="1:7" x14ac:dyDescent="0.2">
      <c r="A24" s="536" t="s">
        <v>604</v>
      </c>
      <c r="B24" s="787" t="s">
        <v>371</v>
      </c>
      <c r="C24" s="787"/>
      <c r="D24" s="787"/>
      <c r="E24" s="446"/>
      <c r="F24" s="446" t="s">
        <v>1030</v>
      </c>
      <c r="G24" s="538"/>
    </row>
    <row r="25" spans="1:7" x14ac:dyDescent="0.2">
      <c r="A25" s="536" t="s">
        <v>604</v>
      </c>
      <c r="B25" s="788" t="s">
        <v>1115</v>
      </c>
      <c r="C25" s="789"/>
      <c r="D25" s="789"/>
      <c r="E25" s="42"/>
      <c r="F25" s="30"/>
      <c r="G25" s="538"/>
    </row>
    <row r="26" spans="1:7" x14ac:dyDescent="0.2">
      <c r="A26" s="536" t="s">
        <v>604</v>
      </c>
      <c r="B26" s="790" t="s">
        <v>954</v>
      </c>
      <c r="C26" s="791"/>
      <c r="D26" s="792"/>
      <c r="E26" s="534"/>
      <c r="F26" s="30"/>
      <c r="G26" s="538"/>
    </row>
    <row r="27" spans="1:7" x14ac:dyDescent="0.2">
      <c r="A27" s="536" t="s">
        <v>604</v>
      </c>
      <c r="B27" s="793" t="s">
        <v>434</v>
      </c>
      <c r="C27" s="793"/>
      <c r="D27" s="793"/>
      <c r="E27" s="534"/>
      <c r="F27" s="30"/>
      <c r="G27" s="538"/>
    </row>
    <row r="28" spans="1:7" x14ac:dyDescent="0.2">
      <c r="A28" s="536" t="s">
        <v>604</v>
      </c>
      <c r="B28" s="793" t="s">
        <v>435</v>
      </c>
      <c r="C28" s="793"/>
      <c r="D28" s="793"/>
      <c r="E28" s="534"/>
      <c r="F28" s="538"/>
      <c r="G28" s="538"/>
    </row>
    <row r="29" spans="1:7" x14ac:dyDescent="0.2">
      <c r="A29" s="536" t="s">
        <v>604</v>
      </c>
      <c r="B29" s="273" t="s">
        <v>637</v>
      </c>
      <c r="C29" s="525"/>
      <c r="D29" s="525"/>
      <c r="E29" s="33"/>
      <c r="F29" s="511" t="s">
        <v>1030</v>
      </c>
      <c r="G29" s="538"/>
    </row>
    <row r="30" spans="1:7" x14ac:dyDescent="0.2">
      <c r="A30" s="536" t="s">
        <v>604</v>
      </c>
      <c r="B30" s="785" t="s">
        <v>638</v>
      </c>
      <c r="C30" s="741"/>
      <c r="D30" s="525"/>
      <c r="E30" s="33"/>
      <c r="F30" s="538"/>
      <c r="G30" s="538"/>
    </row>
    <row r="31" spans="1:7" x14ac:dyDescent="0.2">
      <c r="A31" s="536" t="s">
        <v>604</v>
      </c>
      <c r="B31" s="785" t="s">
        <v>639</v>
      </c>
      <c r="C31" s="741"/>
      <c r="D31" s="525"/>
      <c r="E31" s="33"/>
      <c r="F31" s="511" t="s">
        <v>1030</v>
      </c>
      <c r="G31" s="538"/>
    </row>
    <row r="32" spans="1:7" x14ac:dyDescent="0.2">
      <c r="A32" s="527"/>
      <c r="B32" s="513"/>
      <c r="C32" s="513"/>
      <c r="D32" s="513"/>
      <c r="E32" s="538"/>
      <c r="F32" s="538"/>
      <c r="G32" s="538"/>
    </row>
    <row r="33" spans="1:7" ht="15.75" x14ac:dyDescent="0.25">
      <c r="A33" s="530"/>
      <c r="B33" s="24" t="s">
        <v>372</v>
      </c>
      <c r="C33" s="538"/>
      <c r="D33" s="538"/>
      <c r="E33" s="538"/>
      <c r="F33" s="538"/>
      <c r="G33" s="538"/>
    </row>
    <row r="34" spans="1:7" x14ac:dyDescent="0.2">
      <c r="A34" s="536" t="s">
        <v>602</v>
      </c>
      <c r="B34" s="3" t="s">
        <v>686</v>
      </c>
      <c r="C34" s="538"/>
      <c r="D34" s="538"/>
      <c r="E34" s="538"/>
      <c r="F34" s="538"/>
      <c r="G34" s="538"/>
    </row>
    <row r="35" spans="1:7" ht="25.5" customHeight="1" x14ac:dyDescent="0.2">
      <c r="A35" s="536" t="s">
        <v>602</v>
      </c>
      <c r="B35" s="772" t="s">
        <v>373</v>
      </c>
      <c r="C35" s="772"/>
      <c r="D35" s="446" t="s">
        <v>1030</v>
      </c>
      <c r="E35" s="538"/>
      <c r="F35" s="30"/>
      <c r="G35" s="538"/>
    </row>
    <row r="36" spans="1:7" ht="24.75" customHeight="1" x14ac:dyDescent="0.2">
      <c r="A36" s="536" t="s">
        <v>602</v>
      </c>
      <c r="B36" s="724" t="s">
        <v>436</v>
      </c>
      <c r="C36" s="772"/>
      <c r="D36" s="34"/>
      <c r="E36" s="538"/>
      <c r="F36" s="30"/>
      <c r="G36" s="538"/>
    </row>
    <row r="37" spans="1:7" ht="12.75" customHeight="1" x14ac:dyDescent="0.2">
      <c r="A37" s="536" t="s">
        <v>602</v>
      </c>
      <c r="B37" s="772" t="s">
        <v>437</v>
      </c>
      <c r="C37" s="772"/>
      <c r="D37" s="34"/>
      <c r="E37" s="538"/>
      <c r="F37" s="30"/>
      <c r="G37" s="538"/>
    </row>
    <row r="38" spans="1:7" x14ac:dyDescent="0.2">
      <c r="A38" s="527"/>
      <c r="B38" s="538"/>
      <c r="C38" s="538"/>
      <c r="D38" s="538"/>
      <c r="E38" s="538"/>
      <c r="F38" s="538"/>
      <c r="G38" s="538"/>
    </row>
    <row r="39" spans="1:7" ht="29.25" customHeight="1" x14ac:dyDescent="0.2">
      <c r="A39" s="536" t="s">
        <v>605</v>
      </c>
      <c r="B39" s="786" t="s">
        <v>886</v>
      </c>
      <c r="C39" s="786"/>
      <c r="D39" s="786"/>
      <c r="E39" s="786"/>
      <c r="F39" s="730"/>
      <c r="G39" s="538"/>
    </row>
    <row r="40" spans="1:7" x14ac:dyDescent="0.2">
      <c r="A40" s="536" t="s">
        <v>605</v>
      </c>
      <c r="B40" s="772" t="s">
        <v>438</v>
      </c>
      <c r="C40" s="772"/>
      <c r="D40" s="446" t="s">
        <v>1030</v>
      </c>
      <c r="E40" s="538"/>
      <c r="F40" s="30"/>
      <c r="G40" s="538"/>
    </row>
    <row r="41" spans="1:7" x14ac:dyDescent="0.2">
      <c r="A41" s="536" t="s">
        <v>605</v>
      </c>
      <c r="B41" s="724" t="s">
        <v>439</v>
      </c>
      <c r="C41" s="772"/>
      <c r="D41" s="34"/>
      <c r="E41" s="538"/>
      <c r="F41" s="30"/>
      <c r="G41" s="538"/>
    </row>
    <row r="42" spans="1:7" ht="12.75" customHeight="1" x14ac:dyDescent="0.2">
      <c r="A42" s="536" t="s">
        <v>605</v>
      </c>
      <c r="B42" s="772" t="s">
        <v>440</v>
      </c>
      <c r="C42" s="772"/>
      <c r="D42" s="34"/>
      <c r="E42" s="538"/>
      <c r="F42" s="30"/>
      <c r="G42" s="538"/>
    </row>
    <row r="43" spans="1:7" x14ac:dyDescent="0.2">
      <c r="A43" s="527"/>
      <c r="B43" s="538"/>
      <c r="C43" s="538"/>
      <c r="D43" s="538"/>
      <c r="E43" s="538"/>
      <c r="F43" s="538"/>
      <c r="G43" s="538"/>
    </row>
    <row r="44" spans="1:7" ht="54.75" customHeight="1" x14ac:dyDescent="0.2">
      <c r="A44" s="536" t="s">
        <v>606</v>
      </c>
      <c r="B44" s="778" t="s">
        <v>571</v>
      </c>
      <c r="C44" s="800"/>
      <c r="D44" s="800"/>
      <c r="E44" s="800"/>
      <c r="F44" s="730"/>
      <c r="G44" s="538"/>
    </row>
    <row r="45" spans="1:7" ht="24" x14ac:dyDescent="0.2">
      <c r="A45" s="536" t="s">
        <v>606</v>
      </c>
      <c r="B45" s="532"/>
      <c r="C45" s="31" t="s">
        <v>887</v>
      </c>
      <c r="D45" s="32" t="s">
        <v>888</v>
      </c>
      <c r="E45" s="49"/>
      <c r="F45" s="33"/>
      <c r="G45" s="538"/>
    </row>
    <row r="46" spans="1:7" x14ac:dyDescent="0.2">
      <c r="A46" s="536" t="s">
        <v>606</v>
      </c>
      <c r="B46" s="47" t="s">
        <v>889</v>
      </c>
      <c r="C46" s="34">
        <v>14</v>
      </c>
      <c r="D46" s="35">
        <v>6</v>
      </c>
      <c r="E46" s="538"/>
      <c r="F46" s="33"/>
      <c r="G46" s="538"/>
    </row>
    <row r="47" spans="1:7" x14ac:dyDescent="0.2">
      <c r="A47" s="536" t="s">
        <v>606</v>
      </c>
      <c r="B47" s="47" t="s">
        <v>890</v>
      </c>
      <c r="C47" s="34">
        <v>4</v>
      </c>
      <c r="D47" s="35"/>
      <c r="E47" s="538"/>
      <c r="F47" s="33"/>
      <c r="G47" s="538"/>
    </row>
    <row r="48" spans="1:7" x14ac:dyDescent="0.2">
      <c r="A48" s="536" t="s">
        <v>606</v>
      </c>
      <c r="B48" s="47" t="s">
        <v>891</v>
      </c>
      <c r="C48" s="34">
        <v>3</v>
      </c>
      <c r="D48" s="35"/>
      <c r="E48" s="538"/>
      <c r="F48" s="33"/>
      <c r="G48" s="538"/>
    </row>
    <row r="49" spans="1:7" x14ac:dyDescent="0.2">
      <c r="A49" s="536" t="s">
        <v>606</v>
      </c>
      <c r="B49" s="47" t="s">
        <v>892</v>
      </c>
      <c r="C49" s="34">
        <v>3</v>
      </c>
      <c r="D49" s="35"/>
      <c r="E49" s="538"/>
      <c r="F49" s="33"/>
      <c r="G49" s="538"/>
    </row>
    <row r="50" spans="1:7" ht="25.5" x14ac:dyDescent="0.2">
      <c r="A50" s="536" t="s">
        <v>606</v>
      </c>
      <c r="B50" s="50" t="s">
        <v>687</v>
      </c>
      <c r="C50" s="34">
        <v>2</v>
      </c>
      <c r="D50" s="35"/>
      <c r="E50" s="538"/>
      <c r="F50" s="33"/>
      <c r="G50" s="538"/>
    </row>
    <row r="51" spans="1:7" x14ac:dyDescent="0.2">
      <c r="A51" s="536" t="s">
        <v>606</v>
      </c>
      <c r="B51" s="47" t="s">
        <v>893</v>
      </c>
      <c r="C51" s="34"/>
      <c r="D51" s="35">
        <v>2</v>
      </c>
      <c r="E51" s="538"/>
      <c r="F51" s="33"/>
      <c r="G51" s="538"/>
    </row>
    <row r="52" spans="1:7" x14ac:dyDescent="0.2">
      <c r="A52" s="536" t="s">
        <v>606</v>
      </c>
      <c r="B52" s="47" t="s">
        <v>894</v>
      </c>
      <c r="C52" s="34">
        <v>4</v>
      </c>
      <c r="D52" s="35"/>
      <c r="E52" s="538"/>
      <c r="F52" s="33"/>
      <c r="G52" s="538"/>
    </row>
    <row r="53" spans="1:7" x14ac:dyDescent="0.2">
      <c r="A53" s="536" t="s">
        <v>606</v>
      </c>
      <c r="B53" s="47" t="s">
        <v>895</v>
      </c>
      <c r="C53" s="34"/>
      <c r="D53" s="35">
        <v>2</v>
      </c>
      <c r="E53" s="538"/>
      <c r="F53" s="33"/>
      <c r="G53" s="538"/>
    </row>
    <row r="54" spans="1:7" ht="13.5" thickBot="1" x14ac:dyDescent="0.25">
      <c r="A54" s="536" t="s">
        <v>606</v>
      </c>
      <c r="B54" s="292" t="s">
        <v>896</v>
      </c>
      <c r="C54" s="34"/>
      <c r="D54" s="605" t="s">
        <v>1062</v>
      </c>
      <c r="E54" s="538"/>
      <c r="F54" s="33"/>
      <c r="G54" s="538"/>
    </row>
    <row r="55" spans="1:7" ht="13.5" thickBot="1" x14ac:dyDescent="0.25">
      <c r="A55" s="536" t="s">
        <v>606</v>
      </c>
      <c r="B55" s="302" t="s">
        <v>365</v>
      </c>
      <c r="C55" s="35"/>
      <c r="D55" s="35">
        <v>1</v>
      </c>
      <c r="E55" s="538"/>
      <c r="F55" s="33"/>
      <c r="G55" s="538"/>
    </row>
    <row r="56" spans="1:7" ht="13.5" thickBot="1" x14ac:dyDescent="0.25">
      <c r="A56" s="536" t="s">
        <v>606</v>
      </c>
      <c r="B56" s="302" t="s">
        <v>366</v>
      </c>
      <c r="C56" s="35"/>
      <c r="D56" s="35">
        <v>1</v>
      </c>
      <c r="E56" s="538"/>
      <c r="F56" s="33"/>
      <c r="G56" s="538"/>
    </row>
    <row r="57" spans="1:7" x14ac:dyDescent="0.2">
      <c r="A57" s="536" t="s">
        <v>606</v>
      </c>
      <c r="B57" s="293" t="s">
        <v>572</v>
      </c>
      <c r="C57" s="34"/>
      <c r="D57" s="35"/>
      <c r="E57" s="538"/>
      <c r="F57" s="33"/>
      <c r="G57" s="538"/>
    </row>
    <row r="58" spans="1:7" x14ac:dyDescent="0.2">
      <c r="A58" s="527"/>
      <c r="B58" s="538"/>
      <c r="C58" s="538"/>
      <c r="D58" s="538"/>
      <c r="E58" s="538"/>
      <c r="F58" s="538"/>
      <c r="G58" s="538"/>
    </row>
    <row r="59" spans="1:7" ht="15.75" x14ac:dyDescent="0.2">
      <c r="A59" s="527"/>
      <c r="B59" s="36" t="s">
        <v>897</v>
      </c>
      <c r="C59" s="538"/>
      <c r="D59" s="538"/>
      <c r="E59" s="538"/>
      <c r="F59" s="538"/>
      <c r="G59" s="538"/>
    </row>
    <row r="60" spans="1:7" ht="38.25" customHeight="1" x14ac:dyDescent="0.2">
      <c r="A60" s="536" t="s">
        <v>607</v>
      </c>
      <c r="B60" s="801" t="s">
        <v>599</v>
      </c>
      <c r="C60" s="802"/>
      <c r="D60" s="802"/>
      <c r="E60" s="802"/>
      <c r="F60" s="730"/>
      <c r="G60" s="538"/>
    </row>
    <row r="61" spans="1:7" x14ac:dyDescent="0.2">
      <c r="A61" s="536" t="s">
        <v>607</v>
      </c>
      <c r="B61" s="803" t="s">
        <v>600</v>
      </c>
      <c r="C61" s="787"/>
      <c r="D61" s="787"/>
      <c r="E61" s="537"/>
      <c r="F61" s="30"/>
      <c r="G61" s="538"/>
    </row>
    <row r="62" spans="1:7" ht="12.75" customHeight="1" x14ac:dyDescent="0.2">
      <c r="A62" s="536" t="s">
        <v>607</v>
      </c>
      <c r="B62" s="794" t="s">
        <v>469</v>
      </c>
      <c r="C62" s="772"/>
      <c r="D62" s="772"/>
      <c r="E62" s="137"/>
      <c r="F62" s="30"/>
      <c r="G62" s="538"/>
    </row>
    <row r="63" spans="1:7" ht="12.75" customHeight="1" x14ac:dyDescent="0.2">
      <c r="A63" s="536" t="s">
        <v>607</v>
      </c>
      <c r="B63" s="794" t="s">
        <v>471</v>
      </c>
      <c r="C63" s="794"/>
      <c r="D63" s="794"/>
      <c r="E63" s="537"/>
      <c r="F63" s="30"/>
      <c r="G63" s="538"/>
    </row>
    <row r="64" spans="1:7" ht="12.75" customHeight="1" x14ac:dyDescent="0.2">
      <c r="A64" s="536" t="s">
        <v>607</v>
      </c>
      <c r="B64" s="794" t="s">
        <v>470</v>
      </c>
      <c r="C64" s="794"/>
      <c r="D64" s="794"/>
      <c r="E64" s="537"/>
      <c r="F64" s="30"/>
      <c r="G64" s="538"/>
    </row>
    <row r="65" spans="1:7" x14ac:dyDescent="0.2">
      <c r="A65" s="536" t="s">
        <v>607</v>
      </c>
      <c r="B65" s="795" t="s">
        <v>601</v>
      </c>
      <c r="C65" s="796"/>
      <c r="D65" s="796"/>
      <c r="E65" s="606" t="s">
        <v>1030</v>
      </c>
      <c r="F65" s="30"/>
      <c r="G65" s="538"/>
    </row>
    <row r="66" spans="1:7" x14ac:dyDescent="0.2">
      <c r="A66" s="527"/>
      <c r="B66" s="797" t="s">
        <v>1076</v>
      </c>
      <c r="C66" s="789"/>
      <c r="D66" s="789"/>
      <c r="E66" s="46"/>
      <c r="F66" s="538"/>
      <c r="G66" s="538"/>
    </row>
    <row r="67" spans="1:7" x14ac:dyDescent="0.2">
      <c r="A67" s="527"/>
      <c r="B67" s="513"/>
      <c r="C67" s="513"/>
      <c r="D67" s="513"/>
      <c r="E67" s="538"/>
      <c r="F67" s="538"/>
      <c r="G67" s="538"/>
    </row>
    <row r="68" spans="1:7" ht="28.5" customHeight="1" x14ac:dyDescent="0.2">
      <c r="A68" s="536" t="s">
        <v>608</v>
      </c>
      <c r="B68" s="798" t="s">
        <v>898</v>
      </c>
      <c r="C68" s="798"/>
      <c r="D68" s="798"/>
      <c r="E68" s="798"/>
      <c r="F68" s="799"/>
      <c r="G68" s="538"/>
    </row>
    <row r="69" spans="1:7" ht="25.5" x14ac:dyDescent="0.2">
      <c r="A69" s="536" t="s">
        <v>608</v>
      </c>
      <c r="B69" s="515"/>
      <c r="C69" s="537" t="s">
        <v>899</v>
      </c>
      <c r="D69" s="537" t="s">
        <v>900</v>
      </c>
      <c r="E69" s="537" t="s">
        <v>901</v>
      </c>
      <c r="F69" s="537" t="s">
        <v>902</v>
      </c>
      <c r="G69" s="538"/>
    </row>
    <row r="70" spans="1:7" ht="15" x14ac:dyDescent="0.2">
      <c r="A70" s="536" t="s">
        <v>608</v>
      </c>
      <c r="B70" s="77" t="s">
        <v>903</v>
      </c>
      <c r="C70" s="78"/>
      <c r="D70" s="78"/>
      <c r="E70" s="78"/>
      <c r="F70" s="79"/>
      <c r="G70" s="538"/>
    </row>
    <row r="71" spans="1:7" ht="25.5" x14ac:dyDescent="0.2">
      <c r="A71" s="536" t="s">
        <v>608</v>
      </c>
      <c r="B71" s="274" t="s">
        <v>640</v>
      </c>
      <c r="C71" s="34" t="s">
        <v>1030</v>
      </c>
      <c r="D71" s="34"/>
      <c r="E71" s="446"/>
      <c r="F71" s="34"/>
      <c r="G71" s="538"/>
    </row>
    <row r="72" spans="1:7" x14ac:dyDescent="0.2">
      <c r="A72" s="536" t="s">
        <v>608</v>
      </c>
      <c r="B72" s="38" t="s">
        <v>904</v>
      </c>
      <c r="C72" s="34"/>
      <c r="D72" s="34"/>
      <c r="E72" s="446" t="s">
        <v>1030</v>
      </c>
      <c r="F72" s="34"/>
      <c r="G72" s="538"/>
    </row>
    <row r="73" spans="1:7" x14ac:dyDescent="0.2">
      <c r="A73" s="536" t="s">
        <v>608</v>
      </c>
      <c r="B73" s="275" t="s">
        <v>641</v>
      </c>
      <c r="C73" s="446" t="s">
        <v>1030</v>
      </c>
      <c r="D73" s="34"/>
      <c r="E73" s="34"/>
      <c r="F73" s="34"/>
      <c r="G73" s="538"/>
    </row>
    <row r="74" spans="1:7" x14ac:dyDescent="0.2">
      <c r="A74" s="536" t="s">
        <v>608</v>
      </c>
      <c r="B74" s="38" t="s">
        <v>906</v>
      </c>
      <c r="C74" s="446" t="s">
        <v>1030</v>
      </c>
      <c r="D74" s="34"/>
      <c r="E74" s="34"/>
      <c r="F74" s="34"/>
      <c r="G74" s="538"/>
    </row>
    <row r="75" spans="1:7" x14ac:dyDescent="0.2">
      <c r="A75" s="536" t="s">
        <v>608</v>
      </c>
      <c r="B75" s="276" t="s">
        <v>642</v>
      </c>
      <c r="C75" s="34"/>
      <c r="D75" s="446" t="s">
        <v>1030</v>
      </c>
      <c r="E75" s="34"/>
      <c r="F75" s="34"/>
      <c r="G75" s="538"/>
    </row>
    <row r="76" spans="1:7" x14ac:dyDescent="0.2">
      <c r="A76" s="536" t="s">
        <v>608</v>
      </c>
      <c r="B76" s="38" t="s">
        <v>905</v>
      </c>
      <c r="C76" s="34"/>
      <c r="D76" s="34"/>
      <c r="E76" s="446" t="s">
        <v>1030</v>
      </c>
      <c r="F76" s="34"/>
      <c r="G76" s="538"/>
    </row>
    <row r="77" spans="1:7" ht="15" x14ac:dyDescent="0.2">
      <c r="A77" s="536" t="s">
        <v>608</v>
      </c>
      <c r="B77" s="77" t="s">
        <v>907</v>
      </c>
      <c r="C77" s="78"/>
      <c r="D77" s="78"/>
      <c r="E77" s="78"/>
      <c r="F77" s="79"/>
      <c r="G77" s="538"/>
    </row>
    <row r="78" spans="1:7" x14ac:dyDescent="0.2">
      <c r="A78" s="536" t="s">
        <v>608</v>
      </c>
      <c r="B78" s="38" t="s">
        <v>908</v>
      </c>
      <c r="C78" s="34"/>
      <c r="D78" s="34"/>
      <c r="E78" s="34" t="s">
        <v>1030</v>
      </c>
      <c r="F78" s="446"/>
      <c r="G78" s="538"/>
    </row>
    <row r="79" spans="1:7" x14ac:dyDescent="0.2">
      <c r="A79" s="536" t="s">
        <v>608</v>
      </c>
      <c r="B79" s="38" t="s">
        <v>909</v>
      </c>
      <c r="C79" s="34"/>
      <c r="D79" s="34"/>
      <c r="E79" s="446" t="s">
        <v>1030</v>
      </c>
      <c r="F79" s="34"/>
      <c r="G79" s="538"/>
    </row>
    <row r="80" spans="1:7" x14ac:dyDescent="0.2">
      <c r="A80" s="536" t="s">
        <v>608</v>
      </c>
      <c r="B80" s="38" t="s">
        <v>910</v>
      </c>
      <c r="C80" s="34"/>
      <c r="D80" s="34"/>
      <c r="E80" s="446" t="s">
        <v>1030</v>
      </c>
      <c r="F80" s="34"/>
      <c r="G80" s="538"/>
    </row>
    <row r="81" spans="1:8" x14ac:dyDescent="0.2">
      <c r="A81" s="536" t="s">
        <v>608</v>
      </c>
      <c r="B81" s="38" t="s">
        <v>911</v>
      </c>
      <c r="C81" s="446" t="s">
        <v>1030</v>
      </c>
      <c r="D81" s="34"/>
      <c r="E81" s="34"/>
      <c r="F81" s="34"/>
      <c r="G81" s="538"/>
    </row>
    <row r="82" spans="1:8" x14ac:dyDescent="0.2">
      <c r="A82" s="536" t="s">
        <v>608</v>
      </c>
      <c r="B82" s="276" t="s">
        <v>643</v>
      </c>
      <c r="C82" s="34"/>
      <c r="D82" s="34"/>
      <c r="E82" s="446" t="s">
        <v>1030</v>
      </c>
      <c r="F82" s="34"/>
      <c r="G82" s="538"/>
    </row>
    <row r="83" spans="1:8" x14ac:dyDescent="0.2">
      <c r="A83" s="536" t="s">
        <v>608</v>
      </c>
      <c r="B83" s="38" t="s">
        <v>912</v>
      </c>
      <c r="C83" s="446" t="s">
        <v>1030</v>
      </c>
      <c r="D83" s="34"/>
      <c r="E83" s="34"/>
      <c r="F83" s="34"/>
      <c r="G83" s="538"/>
    </row>
    <row r="84" spans="1:8" x14ac:dyDescent="0.2">
      <c r="A84" s="536" t="s">
        <v>608</v>
      </c>
      <c r="B84" s="38" t="s">
        <v>913</v>
      </c>
      <c r="C84" s="34"/>
      <c r="D84" s="34"/>
      <c r="E84" s="34"/>
      <c r="F84" s="446" t="s">
        <v>1030</v>
      </c>
      <c r="G84" s="538"/>
    </row>
    <row r="85" spans="1:8" x14ac:dyDescent="0.2">
      <c r="A85" s="536" t="s">
        <v>608</v>
      </c>
      <c r="B85" s="38" t="s">
        <v>914</v>
      </c>
      <c r="C85" s="34"/>
      <c r="D85" s="34"/>
      <c r="E85" s="34"/>
      <c r="F85" s="446" t="s">
        <v>1030</v>
      </c>
      <c r="G85" s="538"/>
    </row>
    <row r="86" spans="1:8" ht="25.5" x14ac:dyDescent="0.2">
      <c r="A86" s="536" t="s">
        <v>608</v>
      </c>
      <c r="B86" s="51" t="s">
        <v>915</v>
      </c>
      <c r="C86" s="446" t="s">
        <v>1030</v>
      </c>
      <c r="D86" s="34"/>
      <c r="E86" s="34"/>
      <c r="F86" s="34"/>
      <c r="G86" s="538"/>
    </row>
    <row r="87" spans="1:8" x14ac:dyDescent="0.2">
      <c r="A87" s="536" t="s">
        <v>608</v>
      </c>
      <c r="B87" s="276" t="s">
        <v>644</v>
      </c>
      <c r="C87" s="34"/>
      <c r="D87" s="34"/>
      <c r="E87" s="446" t="s">
        <v>1030</v>
      </c>
      <c r="F87" s="34"/>
      <c r="G87" s="538"/>
    </row>
    <row r="88" spans="1:8" x14ac:dyDescent="0.2">
      <c r="A88" s="536" t="s">
        <v>608</v>
      </c>
      <c r="B88" s="38" t="s">
        <v>917</v>
      </c>
      <c r="C88" s="34"/>
      <c r="D88" s="446" t="s">
        <v>1030</v>
      </c>
      <c r="E88" s="34"/>
      <c r="F88" s="34"/>
      <c r="G88" s="538"/>
    </row>
    <row r="89" spans="1:8" x14ac:dyDescent="0.2">
      <c r="A89" s="536" t="s">
        <v>608</v>
      </c>
      <c r="B89" s="38" t="s">
        <v>918</v>
      </c>
      <c r="C89" s="34"/>
      <c r="D89" s="34"/>
      <c r="E89" s="34"/>
      <c r="F89" s="446" t="s">
        <v>1030</v>
      </c>
      <c r="G89" s="538"/>
    </row>
    <row r="90" spans="1:8" x14ac:dyDescent="0.2">
      <c r="A90" s="536" t="s">
        <v>608</v>
      </c>
      <c r="B90" s="277" t="s">
        <v>645</v>
      </c>
      <c r="C90" s="607"/>
      <c r="D90" s="607" t="s">
        <v>1030</v>
      </c>
      <c r="E90" s="607"/>
      <c r="F90" s="116"/>
      <c r="G90" s="538"/>
    </row>
    <row r="91" spans="1:8" x14ac:dyDescent="0.2">
      <c r="A91" s="527"/>
      <c r="B91" s="538"/>
      <c r="C91" s="538"/>
      <c r="D91" s="538"/>
      <c r="E91" s="538"/>
      <c r="F91" s="538"/>
      <c r="G91" s="538"/>
    </row>
    <row r="92" spans="1:8" ht="15.75" x14ac:dyDescent="0.25">
      <c r="A92" s="527"/>
      <c r="B92" s="24" t="s">
        <v>919</v>
      </c>
      <c r="C92" s="538"/>
      <c r="D92" s="538"/>
      <c r="E92" s="538"/>
      <c r="F92" s="538"/>
      <c r="G92" s="538"/>
    </row>
    <row r="93" spans="1:8" x14ac:dyDescent="0.2">
      <c r="A93" s="536" t="s">
        <v>609</v>
      </c>
      <c r="B93" s="57" t="s">
        <v>625</v>
      </c>
      <c r="C93" s="53"/>
      <c r="D93" s="53"/>
      <c r="E93" s="53"/>
      <c r="F93" s="53"/>
      <c r="G93" s="53"/>
      <c r="H93" s="54"/>
    </row>
    <row r="94" spans="1:8" x14ac:dyDescent="0.2">
      <c r="A94" s="536"/>
      <c r="B94" s="780"/>
      <c r="C94" s="781"/>
      <c r="D94" s="781"/>
      <c r="E94" s="34" t="s">
        <v>490</v>
      </c>
      <c r="F94" s="34" t="s">
        <v>491</v>
      </c>
      <c r="G94" s="53"/>
      <c r="H94" s="54"/>
    </row>
    <row r="95" spans="1:8" ht="39.75" customHeight="1" x14ac:dyDescent="0.2">
      <c r="A95" s="536" t="s">
        <v>626</v>
      </c>
      <c r="B95" s="740" t="s">
        <v>403</v>
      </c>
      <c r="C95" s="756"/>
      <c r="D95" s="757"/>
      <c r="E95" s="608" t="s">
        <v>1030</v>
      </c>
      <c r="F95" s="69"/>
      <c r="G95" s="53"/>
      <c r="H95" s="53"/>
    </row>
    <row r="96" spans="1:8" ht="26.25" customHeight="1" x14ac:dyDescent="0.2">
      <c r="A96" s="536" t="s">
        <v>626</v>
      </c>
      <c r="B96" s="809" t="s">
        <v>1116</v>
      </c>
      <c r="C96" s="810"/>
      <c r="D96" s="810"/>
      <c r="E96" s="810"/>
      <c r="F96" s="811"/>
      <c r="G96" s="55"/>
      <c r="H96" s="55"/>
    </row>
    <row r="97" spans="1:8" ht="12.75" customHeight="1" x14ac:dyDescent="0.2">
      <c r="A97" s="536" t="s">
        <v>626</v>
      </c>
      <c r="B97" s="194"/>
      <c r="C97" s="812" t="s">
        <v>865</v>
      </c>
      <c r="D97" s="813"/>
      <c r="E97" s="813"/>
      <c r="F97" s="814"/>
      <c r="G97" s="815"/>
      <c r="H97" s="55"/>
    </row>
    <row r="98" spans="1:8" ht="24" customHeight="1" x14ac:dyDescent="0.2">
      <c r="A98" s="536" t="s">
        <v>626</v>
      </c>
      <c r="B98" s="195"/>
      <c r="C98" s="61" t="s">
        <v>438</v>
      </c>
      <c r="D98" s="61" t="s">
        <v>439</v>
      </c>
      <c r="E98" s="61" t="s">
        <v>881</v>
      </c>
      <c r="F98" s="92" t="s">
        <v>882</v>
      </c>
      <c r="G98" s="196" t="s">
        <v>866</v>
      </c>
      <c r="H98" s="55"/>
    </row>
    <row r="99" spans="1:8" ht="12.75" customHeight="1" x14ac:dyDescent="0.2">
      <c r="A99" s="536" t="s">
        <v>626</v>
      </c>
      <c r="B99" s="278" t="s">
        <v>708</v>
      </c>
      <c r="C99" s="634" t="s">
        <v>1030</v>
      </c>
      <c r="D99" s="197"/>
      <c r="E99" s="197"/>
      <c r="F99" s="197"/>
      <c r="G99" s="58"/>
      <c r="H99" s="55"/>
    </row>
    <row r="100" spans="1:8" ht="12.75" customHeight="1" x14ac:dyDescent="0.2">
      <c r="A100" s="536" t="s">
        <v>626</v>
      </c>
      <c r="B100" s="278" t="s">
        <v>701</v>
      </c>
      <c r="C100" s="197"/>
      <c r="D100" s="197"/>
      <c r="E100" s="197"/>
      <c r="F100" s="197"/>
      <c r="G100" s="58"/>
      <c r="H100" s="55"/>
    </row>
    <row r="101" spans="1:8" ht="12.75" customHeight="1" x14ac:dyDescent="0.2">
      <c r="A101" s="536" t="s">
        <v>626</v>
      </c>
      <c r="B101" s="278" t="s">
        <v>709</v>
      </c>
      <c r="C101" s="197"/>
      <c r="D101" s="197"/>
      <c r="E101" s="197"/>
      <c r="F101" s="197"/>
      <c r="G101" s="58"/>
      <c r="H101" s="55"/>
    </row>
    <row r="102" spans="1:8" ht="25.5" x14ac:dyDescent="0.2">
      <c r="A102" s="536" t="s">
        <v>626</v>
      </c>
      <c r="B102" s="62" t="s">
        <v>710</v>
      </c>
      <c r="C102" s="197"/>
      <c r="D102" s="197"/>
      <c r="E102" s="197"/>
      <c r="F102" s="197"/>
      <c r="G102" s="58" t="s">
        <v>1030</v>
      </c>
      <c r="H102" s="55"/>
    </row>
    <row r="103" spans="1:8" x14ac:dyDescent="0.2">
      <c r="A103" s="536" t="s">
        <v>626</v>
      </c>
      <c r="B103" s="198" t="s">
        <v>702</v>
      </c>
      <c r="C103" s="197"/>
      <c r="D103" s="197"/>
      <c r="E103" s="197"/>
      <c r="F103" s="197"/>
      <c r="G103" s="58" t="s">
        <v>1030</v>
      </c>
      <c r="H103" s="55"/>
    </row>
    <row r="104" spans="1:8" ht="12.75" customHeight="1" x14ac:dyDescent="0.2">
      <c r="A104" s="536"/>
      <c r="B104" s="65"/>
      <c r="C104" s="66"/>
      <c r="D104" s="66"/>
      <c r="E104" s="66"/>
      <c r="F104" s="66"/>
      <c r="G104" s="64"/>
      <c r="H104" s="55"/>
    </row>
    <row r="105" spans="1:8" ht="39" customHeight="1" x14ac:dyDescent="0.2">
      <c r="A105" s="696" t="s">
        <v>489</v>
      </c>
      <c r="B105" s="816" t="s">
        <v>1117</v>
      </c>
      <c r="C105" s="817"/>
      <c r="D105" s="817"/>
      <c r="E105" s="817"/>
      <c r="F105" s="817"/>
      <c r="G105" s="817"/>
      <c r="H105" s="55"/>
    </row>
    <row r="106" spans="1:8" s="233" customFormat="1" ht="18.75" customHeight="1" x14ac:dyDescent="0.2">
      <c r="A106" s="696" t="s">
        <v>489</v>
      </c>
      <c r="B106" s="804" t="s">
        <v>965</v>
      </c>
      <c r="C106" s="804"/>
      <c r="D106" s="804"/>
      <c r="E106" s="689"/>
      <c r="F106" s="697"/>
      <c r="G106" s="691"/>
      <c r="H106" s="55"/>
    </row>
    <row r="107" spans="1:8" s="233" customFormat="1" ht="12.75" customHeight="1" x14ac:dyDescent="0.2">
      <c r="A107" s="696" t="s">
        <v>489</v>
      </c>
      <c r="B107" s="804" t="s">
        <v>966</v>
      </c>
      <c r="C107" s="804"/>
      <c r="D107" s="804"/>
      <c r="E107" s="689"/>
      <c r="F107" s="697"/>
      <c r="G107" s="691"/>
      <c r="H107" s="55"/>
    </row>
    <row r="108" spans="1:8" s="233" customFormat="1" ht="12.75" customHeight="1" x14ac:dyDescent="0.2">
      <c r="A108" s="696" t="s">
        <v>489</v>
      </c>
      <c r="B108" s="804" t="s">
        <v>967</v>
      </c>
      <c r="C108" s="804"/>
      <c r="D108" s="804"/>
      <c r="E108" s="694" t="s">
        <v>1030</v>
      </c>
      <c r="F108" s="697"/>
      <c r="G108" s="691"/>
      <c r="H108" s="55"/>
    </row>
    <row r="109" spans="1:8" s="233" customFormat="1" ht="12.75" customHeight="1" x14ac:dyDescent="0.2">
      <c r="A109" s="696"/>
      <c r="B109" s="695"/>
      <c r="C109" s="695"/>
      <c r="D109" s="695"/>
      <c r="E109" s="279"/>
      <c r="F109" s="279"/>
      <c r="G109" s="693"/>
      <c r="H109" s="55"/>
    </row>
    <row r="110" spans="1:8" s="233" customFormat="1" ht="12.75" customHeight="1" x14ac:dyDescent="0.2">
      <c r="A110" s="696"/>
      <c r="B110" s="695"/>
      <c r="C110" s="695"/>
      <c r="D110" s="695"/>
      <c r="E110" s="279"/>
      <c r="F110" s="279"/>
      <c r="G110" s="693"/>
      <c r="H110" s="55"/>
    </row>
    <row r="111" spans="1:8" s="233" customFormat="1" ht="12.75" customHeight="1" x14ac:dyDescent="0.2">
      <c r="A111" s="696"/>
      <c r="B111" s="695"/>
      <c r="C111" s="695"/>
      <c r="D111" s="695"/>
      <c r="E111" s="279"/>
      <c r="F111" s="279"/>
      <c r="G111" s="693"/>
      <c r="H111" s="55"/>
    </row>
    <row r="112" spans="1:8" s="233" customFormat="1" ht="12.75" customHeight="1" x14ac:dyDescent="0.2">
      <c r="A112" s="696"/>
      <c r="B112" s="695"/>
      <c r="C112" s="695"/>
      <c r="D112" s="695"/>
      <c r="E112" s="279"/>
      <c r="F112" s="279"/>
      <c r="G112" s="693"/>
      <c r="H112" s="55"/>
    </row>
    <row r="113" spans="1:8" s="233" customFormat="1" ht="12.75" customHeight="1" x14ac:dyDescent="0.2">
      <c r="A113" s="696" t="s">
        <v>489</v>
      </c>
      <c r="B113" s="805" t="s">
        <v>971</v>
      </c>
      <c r="C113" s="805"/>
      <c r="D113" s="805"/>
      <c r="E113" s="805"/>
      <c r="F113" s="805"/>
      <c r="G113" s="805"/>
      <c r="H113" s="55"/>
    </row>
    <row r="114" spans="1:8" s="233" customFormat="1" ht="12.75" customHeight="1" x14ac:dyDescent="0.2">
      <c r="A114" s="696"/>
      <c r="B114" s="806" t="s">
        <v>1118</v>
      </c>
      <c r="C114" s="807"/>
      <c r="D114" s="807"/>
      <c r="E114" s="807"/>
      <c r="F114" s="807"/>
      <c r="G114" s="807"/>
      <c r="H114" s="55"/>
    </row>
    <row r="115" spans="1:8" s="233" customFormat="1" ht="12.75" customHeight="1" x14ac:dyDescent="0.2">
      <c r="A115" s="696"/>
      <c r="B115" s="808" t="s">
        <v>972</v>
      </c>
      <c r="C115" s="807"/>
      <c r="D115" s="807"/>
      <c r="E115" s="807"/>
      <c r="F115" s="807"/>
      <c r="G115" s="807"/>
      <c r="H115" s="55"/>
    </row>
    <row r="116" spans="1:8" s="233" customFormat="1" ht="12.75" customHeight="1" x14ac:dyDescent="0.2">
      <c r="A116" s="696" t="s">
        <v>489</v>
      </c>
      <c r="B116" s="805" t="s">
        <v>968</v>
      </c>
      <c r="C116" s="805"/>
      <c r="D116" s="805"/>
      <c r="E116" s="692"/>
      <c r="F116" s="279"/>
      <c r="G116" s="693"/>
      <c r="H116" s="55"/>
    </row>
    <row r="117" spans="1:8" s="233" customFormat="1" ht="12.75" customHeight="1" x14ac:dyDescent="0.2">
      <c r="A117" s="696" t="s">
        <v>489</v>
      </c>
      <c r="B117" s="805" t="s">
        <v>969</v>
      </c>
      <c r="C117" s="805"/>
      <c r="D117" s="805"/>
      <c r="E117" s="692"/>
      <c r="F117" s="279"/>
      <c r="G117" s="693"/>
      <c r="H117" s="55"/>
    </row>
    <row r="118" spans="1:8" s="233" customFormat="1" ht="12.75" customHeight="1" x14ac:dyDescent="0.2">
      <c r="A118" s="696" t="s">
        <v>489</v>
      </c>
      <c r="B118" s="805" t="s">
        <v>970</v>
      </c>
      <c r="C118" s="805"/>
      <c r="D118" s="805"/>
      <c r="E118" s="694" t="s">
        <v>1030</v>
      </c>
      <c r="F118" s="279"/>
      <c r="G118" s="693"/>
      <c r="H118" s="55"/>
    </row>
    <row r="119" spans="1:8" s="233" customFormat="1" ht="12.75" customHeight="1" x14ac:dyDescent="0.2">
      <c r="A119" s="535"/>
      <c r="B119" s="524"/>
      <c r="C119" s="524"/>
      <c r="D119" s="524"/>
      <c r="E119" s="279"/>
      <c r="F119" s="235"/>
      <c r="G119" s="64"/>
      <c r="H119" s="55"/>
    </row>
    <row r="120" spans="1:8" s="233" customFormat="1" ht="12.75" customHeight="1" x14ac:dyDescent="0.2">
      <c r="A120" s="535"/>
      <c r="B120" s="524"/>
      <c r="C120" s="524"/>
      <c r="D120" s="524"/>
      <c r="E120" s="279"/>
      <c r="F120" s="235"/>
      <c r="G120" s="64"/>
      <c r="H120" s="55"/>
    </row>
    <row r="121" spans="1:8" s="233" customFormat="1" ht="12.75" customHeight="1" x14ac:dyDescent="0.2">
      <c r="A121" s="521"/>
      <c r="B121" s="234"/>
      <c r="C121" s="235"/>
      <c r="D121" s="235"/>
      <c r="E121" s="235"/>
      <c r="F121" s="235"/>
      <c r="G121" s="64"/>
      <c r="H121" s="55"/>
    </row>
    <row r="122" spans="1:8" s="233" customFormat="1" ht="12.75" customHeight="1" thickBot="1" x14ac:dyDescent="0.25">
      <c r="A122" s="535" t="s">
        <v>456</v>
      </c>
      <c r="B122" s="805" t="s">
        <v>711</v>
      </c>
      <c r="C122" s="805"/>
      <c r="D122" s="805"/>
      <c r="E122" s="805"/>
      <c r="F122" s="805"/>
      <c r="G122" s="805"/>
      <c r="H122" s="55"/>
    </row>
    <row r="123" spans="1:8" s="233" customFormat="1" ht="12.75" customHeight="1" x14ac:dyDescent="0.2">
      <c r="A123" s="535" t="s">
        <v>456</v>
      </c>
      <c r="B123" s="524"/>
      <c r="C123" s="524"/>
      <c r="D123" s="524"/>
      <c r="E123" s="305" t="s">
        <v>97</v>
      </c>
      <c r="F123" s="306" t="s">
        <v>98</v>
      </c>
      <c r="G123" s="524"/>
      <c r="H123" s="55"/>
    </row>
    <row r="124" spans="1:8" s="233" customFormat="1" ht="13.5" customHeight="1" x14ac:dyDescent="0.2">
      <c r="A124" s="535" t="s">
        <v>456</v>
      </c>
      <c r="B124" s="524" t="s">
        <v>712</v>
      </c>
      <c r="C124" s="524"/>
      <c r="D124" s="524"/>
      <c r="E124" s="307"/>
      <c r="F124" s="308"/>
      <c r="G124" s="64"/>
      <c r="H124" s="55"/>
    </row>
    <row r="125" spans="1:8" s="233" customFormat="1" ht="12.75" customHeight="1" x14ac:dyDescent="0.2">
      <c r="A125" s="535" t="s">
        <v>456</v>
      </c>
      <c r="B125" s="524" t="s">
        <v>713</v>
      </c>
      <c r="C125" s="524"/>
      <c r="D125" s="524"/>
      <c r="E125" s="307"/>
      <c r="F125" s="308"/>
      <c r="G125" s="64"/>
      <c r="H125" s="55"/>
    </row>
    <row r="126" spans="1:8" s="233" customFormat="1" ht="15.75" customHeight="1" x14ac:dyDescent="0.2">
      <c r="A126" s="535" t="s">
        <v>456</v>
      </c>
      <c r="B126" s="266" t="s">
        <v>714</v>
      </c>
      <c r="C126" s="279"/>
      <c r="D126" s="279"/>
      <c r="E126" s="307"/>
      <c r="F126" s="308"/>
      <c r="G126" s="64"/>
      <c r="H126" s="55"/>
    </row>
    <row r="127" spans="1:8" s="233" customFormat="1" ht="12.75" customHeight="1" x14ac:dyDescent="0.2">
      <c r="A127" s="535" t="s">
        <v>456</v>
      </c>
      <c r="B127" s="280" t="s">
        <v>715</v>
      </c>
      <c r="C127" s="279"/>
      <c r="D127" s="279"/>
      <c r="E127" s="307"/>
      <c r="F127" s="308"/>
      <c r="G127" s="64"/>
      <c r="H127" s="55"/>
    </row>
    <row r="128" spans="1:8" s="233" customFormat="1" ht="28.5" customHeight="1" x14ac:dyDescent="0.2">
      <c r="A128" s="535" t="s">
        <v>456</v>
      </c>
      <c r="B128" s="281" t="s">
        <v>716</v>
      </c>
      <c r="C128" s="279"/>
      <c r="D128" s="279"/>
      <c r="E128" s="307"/>
      <c r="F128" s="308"/>
      <c r="G128" s="64"/>
      <c r="H128" s="55"/>
    </row>
    <row r="129" spans="1:8" s="233" customFormat="1" ht="15" customHeight="1" x14ac:dyDescent="0.2">
      <c r="A129" s="535" t="s">
        <v>456</v>
      </c>
      <c r="B129" s="280" t="s">
        <v>717</v>
      </c>
      <c r="C129" s="279"/>
      <c r="D129" s="279"/>
      <c r="E129" s="609" t="s">
        <v>1030</v>
      </c>
      <c r="F129" s="610" t="s">
        <v>1030</v>
      </c>
      <c r="G129" s="64"/>
      <c r="H129" s="55"/>
    </row>
    <row r="130" spans="1:8" s="233" customFormat="1" ht="12.75" customHeight="1" thickBot="1" x14ac:dyDescent="0.25">
      <c r="A130" s="535" t="s">
        <v>456</v>
      </c>
      <c r="B130" s="280" t="s">
        <v>444</v>
      </c>
      <c r="C130" s="279"/>
      <c r="D130" s="279"/>
      <c r="E130" s="611" t="s">
        <v>1030</v>
      </c>
      <c r="F130" s="612" t="s">
        <v>1030</v>
      </c>
      <c r="G130" s="64"/>
      <c r="H130" s="55"/>
    </row>
    <row r="131" spans="1:8" s="233" customFormat="1" ht="12.75" customHeight="1" x14ac:dyDescent="0.2">
      <c r="A131" s="536"/>
      <c r="B131" s="65"/>
      <c r="C131" s="66"/>
      <c r="D131" s="66"/>
      <c r="E131" s="66"/>
      <c r="F131" s="66"/>
      <c r="G131" s="55"/>
      <c r="H131" s="55"/>
    </row>
    <row r="132" spans="1:8" x14ac:dyDescent="0.2">
      <c r="A132" s="536" t="s">
        <v>457</v>
      </c>
      <c r="B132" s="827" t="s">
        <v>718</v>
      </c>
      <c r="C132" s="828"/>
      <c r="D132" s="828"/>
      <c r="E132" s="828"/>
      <c r="F132" s="828"/>
      <c r="G132" s="55"/>
      <c r="H132" s="55"/>
    </row>
    <row r="133" spans="1:8" x14ac:dyDescent="0.2">
      <c r="A133" s="536" t="s">
        <v>457</v>
      </c>
      <c r="B133" s="520"/>
      <c r="C133" s="613" t="s">
        <v>490</v>
      </c>
      <c r="D133" s="34" t="s">
        <v>491</v>
      </c>
      <c r="E133" s="514"/>
      <c r="F133" s="514"/>
      <c r="G133" s="55"/>
      <c r="H133" s="55"/>
    </row>
    <row r="134" spans="1:8" x14ac:dyDescent="0.2">
      <c r="A134" s="536"/>
      <c r="B134" s="63"/>
      <c r="C134" s="64"/>
      <c r="D134" s="55"/>
      <c r="E134" s="55"/>
      <c r="F134" s="55"/>
      <c r="G134" s="55"/>
      <c r="H134" s="55"/>
    </row>
    <row r="135" spans="1:8" x14ac:dyDescent="0.2">
      <c r="A135" s="527"/>
      <c r="B135" s="538"/>
      <c r="C135" s="59"/>
      <c r="D135" s="60"/>
      <c r="E135" s="33"/>
      <c r="F135" s="30"/>
      <c r="G135" s="538"/>
      <c r="H135" s="55"/>
    </row>
    <row r="136" spans="1:8" ht="12.75" customHeight="1" x14ac:dyDescent="0.2">
      <c r="A136" s="536" t="s">
        <v>703</v>
      </c>
      <c r="B136" s="724" t="s">
        <v>707</v>
      </c>
      <c r="C136" s="772"/>
      <c r="D136" s="772"/>
      <c r="E136" s="614" t="s">
        <v>1062</v>
      </c>
      <c r="F136" s="30"/>
      <c r="G136" s="538"/>
    </row>
    <row r="137" spans="1:8" ht="27" customHeight="1" x14ac:dyDescent="0.2">
      <c r="A137" s="536" t="s">
        <v>703</v>
      </c>
      <c r="B137" s="772" t="s">
        <v>706</v>
      </c>
      <c r="C137" s="772"/>
      <c r="D137" s="772"/>
      <c r="E137" s="614" t="s">
        <v>1062</v>
      </c>
      <c r="F137" s="30"/>
      <c r="G137" s="538"/>
    </row>
    <row r="138" spans="1:8" ht="27" customHeight="1" x14ac:dyDescent="0.2">
      <c r="A138" s="536"/>
      <c r="B138" s="519"/>
      <c r="C138" s="519"/>
      <c r="D138" s="519"/>
      <c r="E138" s="71"/>
      <c r="F138" s="30"/>
      <c r="G138" s="538"/>
    </row>
    <row r="139" spans="1:8" ht="13.5" customHeight="1" x14ac:dyDescent="0.2">
      <c r="A139" s="536" t="s">
        <v>705</v>
      </c>
      <c r="B139" s="829" t="s">
        <v>458</v>
      </c>
      <c r="C139" s="830"/>
      <c r="D139" s="830"/>
      <c r="E139" s="830"/>
      <c r="F139" s="831"/>
      <c r="G139" s="538"/>
    </row>
    <row r="140" spans="1:8" ht="27" customHeight="1" x14ac:dyDescent="0.2">
      <c r="A140" s="536" t="s">
        <v>705</v>
      </c>
      <c r="B140" s="818"/>
      <c r="C140" s="819"/>
      <c r="D140" s="819"/>
      <c r="E140" s="819"/>
      <c r="F140" s="820"/>
      <c r="G140" s="538"/>
    </row>
    <row r="141" spans="1:8" x14ac:dyDescent="0.2">
      <c r="A141" s="536"/>
      <c r="B141" s="180"/>
      <c r="C141" s="180"/>
      <c r="D141" s="180"/>
      <c r="E141" s="71"/>
      <c r="F141" s="30"/>
      <c r="G141" s="538"/>
    </row>
    <row r="142" spans="1:8" ht="15.75" customHeight="1" x14ac:dyDescent="0.2">
      <c r="A142" s="240" t="s">
        <v>719</v>
      </c>
      <c r="B142" s="821" t="s">
        <v>6</v>
      </c>
      <c r="C142" s="822"/>
      <c r="D142" s="822"/>
      <c r="E142" s="822"/>
      <c r="F142" s="822"/>
      <c r="G142" s="55"/>
    </row>
    <row r="143" spans="1:8" ht="17.25" customHeight="1" x14ac:dyDescent="0.2">
      <c r="A143" s="240" t="s">
        <v>719</v>
      </c>
      <c r="B143" s="282" t="s">
        <v>7</v>
      </c>
      <c r="C143" s="245"/>
      <c r="D143" s="62"/>
      <c r="E143" s="62"/>
      <c r="F143" s="54"/>
      <c r="G143" s="55"/>
      <c r="H143" s="55"/>
    </row>
    <row r="144" spans="1:8" x14ac:dyDescent="0.2">
      <c r="A144" s="240" t="s">
        <v>719</v>
      </c>
      <c r="B144" s="282" t="s">
        <v>624</v>
      </c>
      <c r="C144" s="245"/>
      <c r="D144" s="62"/>
      <c r="E144" s="62"/>
      <c r="F144" s="54"/>
      <c r="G144" s="538"/>
      <c r="H144" s="55"/>
    </row>
    <row r="145" spans="1:11" x14ac:dyDescent="0.2">
      <c r="A145" s="240" t="s">
        <v>719</v>
      </c>
      <c r="B145" s="282" t="s">
        <v>704</v>
      </c>
      <c r="C145" s="245"/>
      <c r="D145" s="62"/>
      <c r="E145" s="62"/>
      <c r="F145" s="54"/>
      <c r="G145" s="538"/>
    </row>
    <row r="146" spans="1:11" x14ac:dyDescent="0.2">
      <c r="A146" s="240" t="s">
        <v>719</v>
      </c>
      <c r="B146" s="282" t="s">
        <v>8</v>
      </c>
      <c r="C146" s="480" t="s">
        <v>1030</v>
      </c>
      <c r="D146" s="62"/>
      <c r="E146" s="62"/>
      <c r="F146" s="54"/>
      <c r="G146" s="538"/>
    </row>
    <row r="147" spans="1:11" x14ac:dyDescent="0.2">
      <c r="A147" s="240" t="s">
        <v>719</v>
      </c>
      <c r="B147" s="526" t="s">
        <v>9</v>
      </c>
      <c r="C147" s="480" t="s">
        <v>1030</v>
      </c>
      <c r="D147" s="519"/>
      <c r="E147" s="71"/>
      <c r="F147" s="30"/>
      <c r="G147" s="538"/>
    </row>
    <row r="148" spans="1:11" x14ac:dyDescent="0.2">
      <c r="A148" s="240" t="s">
        <v>719</v>
      </c>
      <c r="B148" s="282" t="s">
        <v>10</v>
      </c>
      <c r="C148" s="615" t="s">
        <v>1030</v>
      </c>
      <c r="D148" s="538"/>
      <c r="E148" s="538"/>
      <c r="F148" s="538"/>
      <c r="G148" s="538"/>
    </row>
    <row r="149" spans="1:11" x14ac:dyDescent="0.2">
      <c r="A149" s="240" t="s">
        <v>719</v>
      </c>
      <c r="B149" s="282" t="s">
        <v>11</v>
      </c>
      <c r="C149" s="776"/>
      <c r="D149" s="823"/>
      <c r="E149" s="751"/>
      <c r="F149" s="538"/>
      <c r="G149" s="538"/>
    </row>
    <row r="150" spans="1:11" x14ac:dyDescent="0.2">
      <c r="A150" s="376"/>
      <c r="B150" s="352"/>
      <c r="C150" s="352"/>
      <c r="D150" s="352"/>
      <c r="E150" s="71"/>
      <c r="F150" s="30"/>
    </row>
    <row r="151" spans="1:11" ht="15.75" x14ac:dyDescent="0.25">
      <c r="B151" s="24" t="s">
        <v>920</v>
      </c>
      <c r="C151" s="59"/>
      <c r="D151" s="39"/>
      <c r="F151" s="30"/>
    </row>
    <row r="152" spans="1:11" ht="39" customHeight="1" x14ac:dyDescent="0.2">
      <c r="B152" s="824" t="s">
        <v>1119</v>
      </c>
      <c r="C152" s="731"/>
      <c r="D152" s="731"/>
      <c r="E152" s="731"/>
      <c r="F152" s="731"/>
    </row>
    <row r="153" spans="1:11" ht="41.25" customHeight="1" x14ac:dyDescent="0.25">
      <c r="B153" s="24"/>
      <c r="C153" s="59"/>
      <c r="D153" s="39"/>
      <c r="F153" s="30"/>
    </row>
    <row r="154" spans="1:11" ht="98.25" customHeight="1" x14ac:dyDescent="0.2">
      <c r="A154" s="376" t="s">
        <v>610</v>
      </c>
      <c r="B154" s="825" t="s">
        <v>1120</v>
      </c>
      <c r="C154" s="826"/>
      <c r="D154" s="826"/>
      <c r="E154" s="826"/>
      <c r="F154" s="826"/>
      <c r="H154" s="270"/>
      <c r="I154" s="332"/>
      <c r="J154" s="332"/>
      <c r="K154" s="332"/>
    </row>
    <row r="155" spans="1:11" ht="13.5" customHeight="1" x14ac:dyDescent="0.2">
      <c r="A155" s="376"/>
      <c r="B155" s="364"/>
      <c r="C155" s="336"/>
      <c r="D155" s="336"/>
      <c r="E155" s="336"/>
      <c r="F155" s="336"/>
      <c r="H155" s="287"/>
    </row>
    <row r="156" spans="1:11" x14ac:dyDescent="0.2">
      <c r="A156" s="376" t="s">
        <v>610</v>
      </c>
      <c r="B156" s="143" t="s">
        <v>921</v>
      </c>
      <c r="C156" s="75">
        <f>'C CAS'!C156</f>
        <v>3.9E-2</v>
      </c>
      <c r="D156" s="724" t="s">
        <v>922</v>
      </c>
      <c r="E156" s="794"/>
      <c r="F156" s="74">
        <f>'C CAS'!F156</f>
        <v>22</v>
      </c>
    </row>
    <row r="157" spans="1:11" x14ac:dyDescent="0.2">
      <c r="A157" s="376" t="s">
        <v>610</v>
      </c>
      <c r="B157" s="143" t="s">
        <v>923</v>
      </c>
      <c r="C157" s="75">
        <f>'C CAS'!C157</f>
        <v>0.96199999999999997</v>
      </c>
      <c r="D157" s="724" t="s">
        <v>260</v>
      </c>
      <c r="E157" s="794"/>
      <c r="F157" s="74">
        <f>'C CAS'!F157</f>
        <v>537</v>
      </c>
    </row>
    <row r="158" spans="1:11" x14ac:dyDescent="0.2">
      <c r="A158" s="376"/>
      <c r="B158" s="364"/>
      <c r="C158" s="336"/>
      <c r="D158" s="336"/>
      <c r="E158" s="336"/>
      <c r="F158" s="336"/>
    </row>
    <row r="159" spans="1:11" x14ac:dyDescent="0.2">
      <c r="A159" s="376" t="s">
        <v>610</v>
      </c>
      <c r="B159" s="40"/>
      <c r="C159" s="142" t="s">
        <v>261</v>
      </c>
      <c r="D159" s="142" t="s">
        <v>262</v>
      </c>
      <c r="E159" s="498" t="s">
        <v>1070</v>
      </c>
    </row>
    <row r="160" spans="1:11" x14ac:dyDescent="0.2">
      <c r="A160" s="376" t="s">
        <v>610</v>
      </c>
      <c r="B160" s="223" t="s">
        <v>445</v>
      </c>
      <c r="C160" s="492" t="s">
        <v>1062</v>
      </c>
      <c r="D160" s="492" t="s">
        <v>1062</v>
      </c>
      <c r="E160" s="498" t="s">
        <v>1062</v>
      </c>
    </row>
    <row r="161" spans="1:8" x14ac:dyDescent="0.2">
      <c r="A161" s="376" t="s">
        <v>610</v>
      </c>
      <c r="B161" s="366" t="s">
        <v>404</v>
      </c>
      <c r="C161" s="492" t="s">
        <v>1062</v>
      </c>
      <c r="D161" s="492" t="s">
        <v>1062</v>
      </c>
      <c r="E161" s="498" t="s">
        <v>1062</v>
      </c>
    </row>
    <row r="162" spans="1:8" x14ac:dyDescent="0.2">
      <c r="A162" s="376"/>
      <c r="B162" s="223" t="s">
        <v>446</v>
      </c>
      <c r="C162" s="492" t="s">
        <v>1062</v>
      </c>
      <c r="D162" s="492" t="s">
        <v>1062</v>
      </c>
      <c r="E162" s="498" t="s">
        <v>1062</v>
      </c>
    </row>
    <row r="163" spans="1:8" x14ac:dyDescent="0.2">
      <c r="A163" s="376"/>
      <c r="B163" s="223" t="s">
        <v>447</v>
      </c>
      <c r="C163" s="492" t="s">
        <v>1062</v>
      </c>
      <c r="D163" s="492" t="s">
        <v>1062</v>
      </c>
      <c r="E163" s="710" t="s">
        <v>1062</v>
      </c>
    </row>
    <row r="164" spans="1:8" x14ac:dyDescent="0.2">
      <c r="A164" s="376" t="s">
        <v>610</v>
      </c>
      <c r="B164" s="366" t="s">
        <v>263</v>
      </c>
      <c r="C164" s="27">
        <f>'C CAS'!C164</f>
        <v>21</v>
      </c>
      <c r="D164" s="27">
        <f>'C CAS'!D164</f>
        <v>28</v>
      </c>
      <c r="E164" s="711">
        <f>'C CAS'!E164</f>
        <v>24.5</v>
      </c>
    </row>
    <row r="165" spans="1:8" x14ac:dyDescent="0.2">
      <c r="A165" s="376" t="s">
        <v>610</v>
      </c>
      <c r="B165" s="366" t="s">
        <v>265</v>
      </c>
      <c r="C165" s="27">
        <f>'C CAS'!C165</f>
        <v>20</v>
      </c>
      <c r="D165" s="27">
        <f>'C CAS'!D165</f>
        <v>27</v>
      </c>
      <c r="E165" s="711">
        <f>'C CAS'!E165</f>
        <v>23.8</v>
      </c>
    </row>
    <row r="166" spans="1:8" x14ac:dyDescent="0.2">
      <c r="A166" s="376" t="s">
        <v>610</v>
      </c>
      <c r="B166" s="366" t="s">
        <v>264</v>
      </c>
      <c r="C166" s="27">
        <f>'C CAS'!C166</f>
        <v>20</v>
      </c>
      <c r="D166" s="27">
        <f>'C CAS'!D166</f>
        <v>28</v>
      </c>
      <c r="E166" s="711">
        <f>'C CAS'!E166</f>
        <v>24.1</v>
      </c>
    </row>
    <row r="167" spans="1:8" x14ac:dyDescent="0.2">
      <c r="A167" s="376" t="s">
        <v>610</v>
      </c>
      <c r="B167" s="294" t="s">
        <v>448</v>
      </c>
      <c r="C167" s="492" t="s">
        <v>1062</v>
      </c>
      <c r="D167" s="492" t="s">
        <v>1062</v>
      </c>
      <c r="E167" s="498" t="s">
        <v>1062</v>
      </c>
    </row>
    <row r="168" spans="1:8" x14ac:dyDescent="0.2">
      <c r="C168" s="216"/>
      <c r="D168" s="216"/>
    </row>
    <row r="169" spans="1:8" x14ac:dyDescent="0.2">
      <c r="A169" s="376" t="s">
        <v>610</v>
      </c>
      <c r="B169" s="834" t="s">
        <v>308</v>
      </c>
      <c r="C169" s="835"/>
      <c r="D169" s="835"/>
      <c r="E169" s="835"/>
      <c r="F169" s="835"/>
      <c r="G169" s="643"/>
      <c r="H169" s="643"/>
    </row>
    <row r="170" spans="1:8" ht="25.5" x14ac:dyDescent="0.2">
      <c r="A170" s="376" t="s">
        <v>610</v>
      </c>
      <c r="B170" s="40"/>
      <c r="C170" s="295" t="s">
        <v>445</v>
      </c>
      <c r="D170" s="142" t="s">
        <v>404</v>
      </c>
      <c r="E170" s="296" t="s">
        <v>446</v>
      </c>
      <c r="F170" s="499" t="s">
        <v>445</v>
      </c>
      <c r="G170" s="500" t="s">
        <v>404</v>
      </c>
      <c r="H170" s="500" t="s">
        <v>446</v>
      </c>
    </row>
    <row r="171" spans="1:8" x14ac:dyDescent="0.2">
      <c r="A171" s="376" t="s">
        <v>610</v>
      </c>
      <c r="B171" s="642" t="s">
        <v>266</v>
      </c>
      <c r="C171" s="505" t="s">
        <v>1062</v>
      </c>
      <c r="D171" s="505" t="s">
        <v>1062</v>
      </c>
      <c r="E171" s="505" t="s">
        <v>1062</v>
      </c>
      <c r="F171" s="501" t="s">
        <v>1062</v>
      </c>
      <c r="G171" s="501" t="s">
        <v>1062</v>
      </c>
      <c r="H171" s="501" t="s">
        <v>1062</v>
      </c>
    </row>
    <row r="172" spans="1:8" x14ac:dyDescent="0.2">
      <c r="A172" s="376" t="s">
        <v>610</v>
      </c>
      <c r="B172" s="642" t="s">
        <v>267</v>
      </c>
      <c r="C172" s="505" t="s">
        <v>1062</v>
      </c>
      <c r="D172" s="505" t="s">
        <v>1062</v>
      </c>
      <c r="E172" s="505" t="s">
        <v>1062</v>
      </c>
      <c r="F172" s="501" t="s">
        <v>1062</v>
      </c>
      <c r="G172" s="501" t="s">
        <v>1062</v>
      </c>
      <c r="H172" s="501" t="s">
        <v>1062</v>
      </c>
    </row>
    <row r="173" spans="1:8" x14ac:dyDescent="0.2">
      <c r="A173" s="376" t="s">
        <v>610</v>
      </c>
      <c r="B173" s="642" t="s">
        <v>406</v>
      </c>
      <c r="C173" s="505" t="s">
        <v>1062</v>
      </c>
      <c r="D173" s="505" t="s">
        <v>1062</v>
      </c>
      <c r="E173" s="505" t="s">
        <v>1062</v>
      </c>
      <c r="F173" s="501" t="s">
        <v>1062</v>
      </c>
      <c r="G173" s="501" t="s">
        <v>1062</v>
      </c>
      <c r="H173" s="501" t="s">
        <v>1062</v>
      </c>
    </row>
    <row r="174" spans="1:8" x14ac:dyDescent="0.2">
      <c r="A174" s="376" t="s">
        <v>610</v>
      </c>
      <c r="B174" s="642" t="s">
        <v>407</v>
      </c>
      <c r="C174" s="505" t="s">
        <v>1062</v>
      </c>
      <c r="D174" s="505" t="s">
        <v>1062</v>
      </c>
      <c r="E174" s="505" t="s">
        <v>1062</v>
      </c>
      <c r="F174" s="501" t="s">
        <v>1062</v>
      </c>
      <c r="G174" s="501" t="s">
        <v>1062</v>
      </c>
      <c r="H174" s="501" t="s">
        <v>1062</v>
      </c>
    </row>
    <row r="175" spans="1:8" x14ac:dyDescent="0.2">
      <c r="A175" s="376" t="s">
        <v>610</v>
      </c>
      <c r="B175" s="642" t="s">
        <v>408</v>
      </c>
      <c r="C175" s="505" t="s">
        <v>1062</v>
      </c>
      <c r="D175" s="505" t="s">
        <v>1062</v>
      </c>
      <c r="E175" s="505" t="s">
        <v>1062</v>
      </c>
      <c r="F175" s="501" t="s">
        <v>1062</v>
      </c>
      <c r="G175" s="501" t="s">
        <v>1062</v>
      </c>
      <c r="H175" s="501" t="s">
        <v>1062</v>
      </c>
    </row>
    <row r="176" spans="1:8" x14ac:dyDescent="0.2">
      <c r="A176" s="376" t="s">
        <v>610</v>
      </c>
      <c r="B176" s="642" t="s">
        <v>409</v>
      </c>
      <c r="C176" s="505" t="s">
        <v>1062</v>
      </c>
      <c r="D176" s="505" t="s">
        <v>1062</v>
      </c>
      <c r="E176" s="505" t="s">
        <v>1062</v>
      </c>
      <c r="F176" s="501" t="s">
        <v>1062</v>
      </c>
      <c r="G176" s="501" t="s">
        <v>1062</v>
      </c>
      <c r="H176" s="501" t="s">
        <v>1062</v>
      </c>
    </row>
    <row r="177" spans="1:8" x14ac:dyDescent="0.2">
      <c r="B177" s="223" t="s">
        <v>678</v>
      </c>
      <c r="C177" s="221">
        <f>SUM(C171:C176)</f>
        <v>0</v>
      </c>
      <c r="D177" s="221">
        <f>SUM(D171:D176)</f>
        <v>0</v>
      </c>
      <c r="E177" s="297">
        <f>SUM(E171:E176)</f>
        <v>0</v>
      </c>
      <c r="F177" s="501" t="s">
        <v>1062</v>
      </c>
      <c r="G177" s="501" t="s">
        <v>1062</v>
      </c>
      <c r="H177" s="501" t="s">
        <v>1062</v>
      </c>
    </row>
    <row r="178" spans="1:8" x14ac:dyDescent="0.2">
      <c r="A178" s="376" t="s">
        <v>610</v>
      </c>
      <c r="B178" s="40"/>
      <c r="C178" s="142" t="s">
        <v>263</v>
      </c>
      <c r="D178" s="142" t="s">
        <v>264</v>
      </c>
      <c r="E178" s="142" t="s">
        <v>265</v>
      </c>
      <c r="F178" s="502" t="s">
        <v>263</v>
      </c>
      <c r="G178" s="503" t="s">
        <v>1071</v>
      </c>
      <c r="H178" s="503" t="s">
        <v>265</v>
      </c>
    </row>
    <row r="179" spans="1:8" x14ac:dyDescent="0.2">
      <c r="A179" s="376" t="s">
        <v>610</v>
      </c>
      <c r="B179" s="642" t="s">
        <v>410</v>
      </c>
      <c r="C179" s="222">
        <f>'C CAS'!C179</f>
        <v>0.121</v>
      </c>
      <c r="D179" s="222">
        <f>'C CAS'!D179</f>
        <v>0.1769</v>
      </c>
      <c r="E179" s="222">
        <f>'C CAS'!E179</f>
        <v>9.5000000000000001E-2</v>
      </c>
      <c r="F179" s="712">
        <f>'C CAS'!F179</f>
        <v>65</v>
      </c>
      <c r="G179" s="713">
        <f>'C CAS'!G179</f>
        <v>95</v>
      </c>
      <c r="H179" s="713">
        <f>'C CAS'!H179</f>
        <v>51</v>
      </c>
    </row>
    <row r="180" spans="1:8" x14ac:dyDescent="0.2">
      <c r="A180" s="376" t="s">
        <v>610</v>
      </c>
      <c r="B180" s="642" t="s">
        <v>411</v>
      </c>
      <c r="C180" s="222">
        <f>'C CAS'!C180</f>
        <v>0.46</v>
      </c>
      <c r="D180" s="222">
        <f>'C CAS'!D180</f>
        <v>0.34639999999999999</v>
      </c>
      <c r="E180" s="222">
        <f>'C CAS'!E180</f>
        <v>0.4879</v>
      </c>
      <c r="F180" s="712">
        <f>'C CAS'!F180</f>
        <v>247</v>
      </c>
      <c r="G180" s="713">
        <f>'C CAS'!G180</f>
        <v>186</v>
      </c>
      <c r="H180" s="713">
        <f>'C CAS'!H180</f>
        <v>262</v>
      </c>
    </row>
    <row r="181" spans="1:8" x14ac:dyDescent="0.2">
      <c r="A181" s="376" t="s">
        <v>610</v>
      </c>
      <c r="B181" s="642" t="s">
        <v>412</v>
      </c>
      <c r="C181" s="222">
        <f>'C CAS'!C181</f>
        <v>0.37619999999999998</v>
      </c>
      <c r="D181" s="222">
        <f>'C CAS'!D181</f>
        <v>0.36309999999999998</v>
      </c>
      <c r="E181" s="222">
        <f>'C CAS'!E181</f>
        <v>0.28860000000000002</v>
      </c>
      <c r="F181" s="712">
        <f>'C CAS'!F181</f>
        <v>202</v>
      </c>
      <c r="G181" s="713">
        <f>'C CAS'!G181</f>
        <v>195</v>
      </c>
      <c r="H181" s="713">
        <f>'C CAS'!H181</f>
        <v>155</v>
      </c>
    </row>
    <row r="182" spans="1:8" x14ac:dyDescent="0.2">
      <c r="A182" s="376" t="s">
        <v>610</v>
      </c>
      <c r="B182" s="41" t="s">
        <v>413</v>
      </c>
      <c r="C182" s="222">
        <f>'C CAS'!C182</f>
        <v>4.2799999999999998E-2</v>
      </c>
      <c r="D182" s="222">
        <f>'C CAS'!D182</f>
        <v>0.1061</v>
      </c>
      <c r="E182" s="222">
        <f>'C CAS'!E182</f>
        <v>0.12479999999999999</v>
      </c>
      <c r="F182" s="712">
        <f>'C CAS'!F182</f>
        <v>23</v>
      </c>
      <c r="G182" s="713">
        <f>'C CAS'!G182</f>
        <v>57</v>
      </c>
      <c r="H182" s="713">
        <f>'C CAS'!H182</f>
        <v>67</v>
      </c>
    </row>
    <row r="183" spans="1:8" x14ac:dyDescent="0.2">
      <c r="A183" s="376" t="s">
        <v>610</v>
      </c>
      <c r="B183" s="41" t="s">
        <v>414</v>
      </c>
      <c r="C183" s="222">
        <f>'C CAS'!C183</f>
        <v>0</v>
      </c>
      <c r="D183" s="222">
        <f>'C CAS'!D183</f>
        <v>3.7000000000000002E-3</v>
      </c>
      <c r="E183" s="222">
        <f>'C CAS'!E183</f>
        <v>0</v>
      </c>
      <c r="F183" s="712">
        <f>'C CAS'!F183</f>
        <v>0</v>
      </c>
      <c r="G183" s="713">
        <f>'C CAS'!G183</f>
        <v>2</v>
      </c>
      <c r="H183" s="713">
        <f>'C CAS'!H183</f>
        <v>0</v>
      </c>
    </row>
    <row r="184" spans="1:8" x14ac:dyDescent="0.2">
      <c r="A184" s="376" t="s">
        <v>610</v>
      </c>
      <c r="B184" s="642" t="s">
        <v>415</v>
      </c>
      <c r="C184" s="222">
        <f>'C CAS'!C184</f>
        <v>0</v>
      </c>
      <c r="D184" s="222">
        <f>'C CAS'!D184</f>
        <v>3.7000000000000002E-3</v>
      </c>
      <c r="E184" s="222">
        <f>'C CAS'!E184</f>
        <v>3.7000000000000002E-3</v>
      </c>
      <c r="F184" s="712">
        <f>'C CAS'!F184</f>
        <v>0</v>
      </c>
      <c r="G184" s="713">
        <f>'C CAS'!G184</f>
        <v>2</v>
      </c>
      <c r="H184" s="713">
        <f>'C CAS'!H184</f>
        <v>2</v>
      </c>
    </row>
    <row r="185" spans="1:8" x14ac:dyDescent="0.2">
      <c r="B185" s="642" t="s">
        <v>678</v>
      </c>
      <c r="C185" s="506">
        <f>SUM(C179:C184)</f>
        <v>0.99999999999999989</v>
      </c>
      <c r="D185" s="221">
        <f>SUM(D179:D184)</f>
        <v>0.99990000000000001</v>
      </c>
      <c r="E185" s="506">
        <f>SUM(E179:E184)</f>
        <v>1</v>
      </c>
      <c r="F185" s="501">
        <f t="shared" ref="F185:H185" si="0">SUM(F179:F184)</f>
        <v>537</v>
      </c>
      <c r="G185" s="501">
        <f t="shared" si="0"/>
        <v>537</v>
      </c>
      <c r="H185" s="501">
        <f t="shared" si="0"/>
        <v>537</v>
      </c>
    </row>
    <row r="186" spans="1:8" ht="46.5" customHeight="1" x14ac:dyDescent="0.2">
      <c r="A186" s="376" t="s">
        <v>611</v>
      </c>
      <c r="B186" s="836" t="s">
        <v>132</v>
      </c>
      <c r="C186" s="836"/>
      <c r="D186" s="836"/>
      <c r="E186" s="836"/>
      <c r="F186" s="836"/>
    </row>
    <row r="187" spans="1:8" x14ac:dyDescent="0.2">
      <c r="A187" s="376" t="s">
        <v>611</v>
      </c>
      <c r="B187" s="837" t="s">
        <v>416</v>
      </c>
      <c r="C187" s="837"/>
      <c r="D187" s="837"/>
      <c r="E187" s="76">
        <f>'C CAS'!E187</f>
        <v>0.29099999999999998</v>
      </c>
      <c r="F187" s="59"/>
      <c r="G187" s="437">
        <f>'C CAS'!G187</f>
        <v>94</v>
      </c>
    </row>
    <row r="188" spans="1:8" x14ac:dyDescent="0.2">
      <c r="A188" s="376" t="s">
        <v>611</v>
      </c>
      <c r="B188" s="772" t="s">
        <v>417</v>
      </c>
      <c r="C188" s="772"/>
      <c r="D188" s="772"/>
      <c r="E188" s="76">
        <f>'C CAS'!E188</f>
        <v>0.52939999999999998</v>
      </c>
      <c r="F188" s="59"/>
      <c r="G188" s="437">
        <f>'C CAS'!G188</f>
        <v>171</v>
      </c>
    </row>
    <row r="189" spans="1:8" x14ac:dyDescent="0.2">
      <c r="A189" s="376" t="s">
        <v>611</v>
      </c>
      <c r="B189" s="772" t="s">
        <v>418</v>
      </c>
      <c r="C189" s="772"/>
      <c r="D189" s="772"/>
      <c r="E189" s="76">
        <f>'C CAS'!E189</f>
        <v>0.83589999999999998</v>
      </c>
      <c r="F189" s="217" t="s">
        <v>492</v>
      </c>
      <c r="G189" s="437">
        <f>'C CAS'!G189</f>
        <v>270</v>
      </c>
    </row>
    <row r="190" spans="1:8" x14ac:dyDescent="0.2">
      <c r="A190" s="376" t="s">
        <v>611</v>
      </c>
      <c r="B190" s="772" t="s">
        <v>288</v>
      </c>
      <c r="C190" s="772"/>
      <c r="D190" s="772"/>
      <c r="E190" s="76">
        <f>'C CAS'!E190</f>
        <v>0.1641</v>
      </c>
      <c r="F190" s="217" t="s">
        <v>493</v>
      </c>
      <c r="G190" s="437">
        <f>'C CAS'!G190</f>
        <v>53</v>
      </c>
    </row>
    <row r="191" spans="1:8" x14ac:dyDescent="0.2">
      <c r="A191" s="376" t="s">
        <v>611</v>
      </c>
      <c r="B191" s="772" t="s">
        <v>289</v>
      </c>
      <c r="C191" s="772"/>
      <c r="D191" s="772"/>
      <c r="E191" s="76">
        <f>'C CAS'!E191</f>
        <v>4.3299999999999998E-2</v>
      </c>
      <c r="F191" s="59"/>
      <c r="G191" s="437">
        <f>'C CAS'!G191</f>
        <v>14</v>
      </c>
    </row>
    <row r="192" spans="1:8" ht="26.25" customHeight="1" x14ac:dyDescent="0.2">
      <c r="A192" s="376" t="s">
        <v>611</v>
      </c>
      <c r="B192" s="832" t="s">
        <v>688</v>
      </c>
      <c r="C192" s="756"/>
      <c r="D192" s="756"/>
      <c r="E192" s="815"/>
      <c r="F192" s="82">
        <f>'C CAS'!F192</f>
        <v>0.57899999999999996</v>
      </c>
    </row>
    <row r="193" spans="1:6" ht="25.5" customHeight="1" x14ac:dyDescent="0.2">
      <c r="F193" s="30"/>
    </row>
    <row r="194" spans="1:6" ht="38.25" customHeight="1" x14ac:dyDescent="0.2">
      <c r="A194" s="376" t="s">
        <v>612</v>
      </c>
      <c r="B194" s="824" t="s">
        <v>734</v>
      </c>
      <c r="C194" s="731"/>
      <c r="D194" s="731"/>
      <c r="E194" s="731"/>
      <c r="F194" s="731"/>
    </row>
    <row r="195" spans="1:6" x14ac:dyDescent="0.2">
      <c r="A195" s="376" t="s">
        <v>612</v>
      </c>
      <c r="B195" s="833" t="s">
        <v>12</v>
      </c>
      <c r="C195" s="833"/>
      <c r="D195" s="199">
        <f>'C CAS'!D195</f>
        <v>0.35749999999999998</v>
      </c>
      <c r="E195" s="508">
        <f>'C CAS'!E195</f>
        <v>197</v>
      </c>
      <c r="F195" s="59"/>
    </row>
    <row r="196" spans="1:6" x14ac:dyDescent="0.2">
      <c r="A196" s="376" t="s">
        <v>612</v>
      </c>
      <c r="B196" s="833" t="s">
        <v>13</v>
      </c>
      <c r="C196" s="833"/>
      <c r="D196" s="199">
        <f>'C CAS'!D196</f>
        <v>0.2087</v>
      </c>
      <c r="E196" s="508">
        <f>'C CAS'!E196</f>
        <v>115</v>
      </c>
      <c r="F196" s="59"/>
    </row>
    <row r="197" spans="1:6" x14ac:dyDescent="0.2">
      <c r="A197" s="376" t="s">
        <v>612</v>
      </c>
      <c r="B197" s="833" t="s">
        <v>14</v>
      </c>
      <c r="C197" s="833"/>
      <c r="D197" s="199">
        <f>'C CAS'!D197</f>
        <v>0.1615</v>
      </c>
      <c r="E197" s="508">
        <f>'C CAS'!E197</f>
        <v>89</v>
      </c>
      <c r="F197" s="59"/>
    </row>
    <row r="198" spans="1:6" x14ac:dyDescent="0.2">
      <c r="A198" s="376" t="s">
        <v>612</v>
      </c>
      <c r="B198" s="833" t="s">
        <v>15</v>
      </c>
      <c r="C198" s="833"/>
      <c r="D198" s="199">
        <f>'C CAS'!D198</f>
        <v>0.11070000000000001</v>
      </c>
      <c r="E198" s="508">
        <f>'C CAS'!E198</f>
        <v>61</v>
      </c>
      <c r="F198" s="59"/>
    </row>
    <row r="199" spans="1:6" x14ac:dyDescent="0.2">
      <c r="A199" s="376" t="s">
        <v>612</v>
      </c>
      <c r="B199" s="833" t="s">
        <v>16</v>
      </c>
      <c r="C199" s="833"/>
      <c r="D199" s="199">
        <f>'C CAS'!D199</f>
        <v>0.1198</v>
      </c>
      <c r="E199" s="508">
        <f>'C CAS'!E199</f>
        <v>66</v>
      </c>
      <c r="F199" s="59"/>
    </row>
    <row r="200" spans="1:6" x14ac:dyDescent="0.2">
      <c r="A200" s="376" t="s">
        <v>612</v>
      </c>
      <c r="B200" s="833" t="s">
        <v>17</v>
      </c>
      <c r="C200" s="833"/>
      <c r="D200" s="199">
        <f>'C CAS'!D200</f>
        <v>3.9899999999999998E-2</v>
      </c>
      <c r="E200" s="508">
        <f>'C CAS'!E200</f>
        <v>22</v>
      </c>
      <c r="F200" s="59"/>
    </row>
    <row r="201" spans="1:6" x14ac:dyDescent="0.2">
      <c r="A201" s="376" t="s">
        <v>612</v>
      </c>
      <c r="B201" s="772" t="s">
        <v>290</v>
      </c>
      <c r="C201" s="772"/>
      <c r="D201" s="199">
        <f>'C CAS'!D201</f>
        <v>1.8E-3</v>
      </c>
      <c r="E201" s="508">
        <f>'C CAS'!E201</f>
        <v>1</v>
      </c>
      <c r="F201" s="59"/>
    </row>
    <row r="202" spans="1:6" x14ac:dyDescent="0.2">
      <c r="A202" s="376" t="s">
        <v>612</v>
      </c>
      <c r="B202" s="772" t="s">
        <v>291</v>
      </c>
      <c r="C202" s="772"/>
      <c r="D202" s="199">
        <f>'C CAS'!D202</f>
        <v>0</v>
      </c>
      <c r="E202" s="508">
        <f>'C CAS'!E202</f>
        <v>0</v>
      </c>
      <c r="F202" s="59"/>
    </row>
    <row r="203" spans="1:6" x14ac:dyDescent="0.2">
      <c r="B203" s="838" t="s">
        <v>678</v>
      </c>
      <c r="C203" s="839"/>
      <c r="D203" s="246">
        <f>SUM(D195:D202)</f>
        <v>0.99990000000000012</v>
      </c>
      <c r="F203" s="33"/>
    </row>
    <row r="204" spans="1:6" s="33" customFormat="1" x14ac:dyDescent="0.2">
      <c r="A204" s="180"/>
      <c r="B204" s="247"/>
      <c r="C204" s="247"/>
      <c r="D204" s="247"/>
      <c r="E204" s="42"/>
    </row>
    <row r="205" spans="1:6" s="33" customFormat="1" ht="31.5" customHeight="1" x14ac:dyDescent="0.2">
      <c r="A205" s="376" t="s">
        <v>613</v>
      </c>
      <c r="B205" s="840" t="s">
        <v>735</v>
      </c>
      <c r="C205" s="841"/>
      <c r="D205" s="841"/>
      <c r="E205" s="291">
        <f>'C CAS'!E205</f>
        <v>3.5</v>
      </c>
      <c r="F205" s="80"/>
    </row>
    <row r="206" spans="1:6" s="33" customFormat="1" ht="27" customHeight="1" x14ac:dyDescent="0.2">
      <c r="A206" s="376" t="s">
        <v>613</v>
      </c>
      <c r="B206" s="724" t="s">
        <v>781</v>
      </c>
      <c r="C206" s="772"/>
      <c r="D206" s="772"/>
      <c r="E206" s="509">
        <f>'C CAS'!E206</f>
        <v>0.98699999999999999</v>
      </c>
      <c r="F206" s="59"/>
    </row>
    <row r="207" spans="1:6" ht="24.75" customHeight="1" x14ac:dyDescent="0.2">
      <c r="F207" s="33"/>
    </row>
    <row r="208" spans="1:6" ht="15.75" x14ac:dyDescent="0.25">
      <c r="B208" s="24" t="s">
        <v>292</v>
      </c>
      <c r="F208" s="33"/>
    </row>
    <row r="209" spans="1:8" x14ac:dyDescent="0.2">
      <c r="A209" s="536" t="s">
        <v>614</v>
      </c>
      <c r="B209" s="3" t="s">
        <v>293</v>
      </c>
      <c r="C209" s="538"/>
      <c r="D209" s="538"/>
      <c r="E209" s="538"/>
      <c r="F209" s="33"/>
      <c r="G209" s="538"/>
      <c r="H209" s="538"/>
    </row>
    <row r="210" spans="1:8" x14ac:dyDescent="0.2">
      <c r="A210" s="536" t="s">
        <v>614</v>
      </c>
      <c r="B210" s="520"/>
      <c r="C210" s="34" t="s">
        <v>490</v>
      </c>
      <c r="D210" s="34" t="s">
        <v>491</v>
      </c>
      <c r="E210" s="514"/>
      <c r="F210" s="514"/>
      <c r="G210" s="55"/>
      <c r="H210" s="538"/>
    </row>
    <row r="211" spans="1:8" ht="25.5" x14ac:dyDescent="0.2">
      <c r="A211" s="536" t="s">
        <v>614</v>
      </c>
      <c r="B211" s="517" t="s">
        <v>294</v>
      </c>
      <c r="C211" s="34"/>
      <c r="D211" s="446" t="s">
        <v>1030</v>
      </c>
      <c r="E211" s="538"/>
      <c r="F211" s="30"/>
      <c r="G211" s="538"/>
      <c r="H211" s="55"/>
    </row>
    <row r="212" spans="1:8" x14ac:dyDescent="0.2">
      <c r="A212" s="536" t="s">
        <v>614</v>
      </c>
      <c r="B212" s="534" t="s">
        <v>295</v>
      </c>
      <c r="C212" s="83"/>
      <c r="D212" s="538"/>
      <c r="E212" s="538"/>
      <c r="F212" s="81"/>
      <c r="G212" s="538"/>
      <c r="H212" s="538"/>
    </row>
    <row r="213" spans="1:8" x14ac:dyDescent="0.2">
      <c r="A213" s="536" t="s">
        <v>614</v>
      </c>
      <c r="B213" s="520"/>
      <c r="C213" s="34" t="s">
        <v>490</v>
      </c>
      <c r="D213" s="34" t="s">
        <v>491</v>
      </c>
      <c r="E213" s="514"/>
      <c r="F213" s="514"/>
      <c r="G213" s="55"/>
      <c r="H213" s="538"/>
    </row>
    <row r="214" spans="1:8" ht="25.5" x14ac:dyDescent="0.2">
      <c r="A214" s="536" t="s">
        <v>614</v>
      </c>
      <c r="B214" s="518" t="s">
        <v>296</v>
      </c>
      <c r="C214" s="446" t="s">
        <v>1062</v>
      </c>
      <c r="D214" s="34"/>
      <c r="E214" s="538"/>
      <c r="F214" s="30"/>
      <c r="G214" s="538"/>
      <c r="H214" s="55"/>
    </row>
    <row r="215" spans="1:8" x14ac:dyDescent="0.2">
      <c r="A215" s="536"/>
      <c r="B215" s="519"/>
      <c r="C215" s="116"/>
      <c r="D215" s="116"/>
      <c r="E215" s="538"/>
      <c r="F215" s="30"/>
      <c r="G215" s="538"/>
      <c r="H215" s="538"/>
    </row>
    <row r="216" spans="1:8" ht="12.75" customHeight="1" x14ac:dyDescent="0.2">
      <c r="A216" s="536" t="s">
        <v>614</v>
      </c>
      <c r="B216" s="842" t="s">
        <v>18</v>
      </c>
      <c r="C216" s="741"/>
      <c r="D216" s="741"/>
      <c r="E216" s="538"/>
      <c r="F216" s="30"/>
      <c r="G216" s="538"/>
      <c r="H216" s="538"/>
    </row>
    <row r="217" spans="1:8" ht="27" customHeight="1" x14ac:dyDescent="0.2">
      <c r="A217" s="536" t="s">
        <v>614</v>
      </c>
      <c r="B217" s="529" t="s">
        <v>19</v>
      </c>
      <c r="C217" s="245"/>
      <c r="D217" s="116"/>
      <c r="E217" s="538"/>
      <c r="F217" s="30"/>
      <c r="G217" s="538"/>
      <c r="H217" s="538"/>
    </row>
    <row r="218" spans="1:8" x14ac:dyDescent="0.2">
      <c r="A218" s="536" t="s">
        <v>614</v>
      </c>
      <c r="B218" s="529" t="s">
        <v>20</v>
      </c>
      <c r="C218" s="480" t="s">
        <v>1030</v>
      </c>
      <c r="D218" s="116"/>
      <c r="E218" s="538"/>
      <c r="F218" s="30"/>
      <c r="G218" s="538"/>
      <c r="H218" s="538"/>
    </row>
    <row r="219" spans="1:8" x14ac:dyDescent="0.2">
      <c r="A219" s="536" t="s">
        <v>614</v>
      </c>
      <c r="B219" s="529" t="s">
        <v>21</v>
      </c>
      <c r="C219" s="245"/>
      <c r="D219" s="116"/>
      <c r="E219" s="538"/>
      <c r="F219" s="30"/>
      <c r="G219" s="538"/>
      <c r="H219" s="538"/>
    </row>
    <row r="220" spans="1:8" x14ac:dyDescent="0.2">
      <c r="A220" s="527"/>
      <c r="B220" s="519"/>
      <c r="C220" s="116"/>
      <c r="D220" s="116"/>
      <c r="E220" s="538"/>
      <c r="F220" s="30"/>
      <c r="G220" s="538"/>
      <c r="H220" s="538"/>
    </row>
    <row r="221" spans="1:8" x14ac:dyDescent="0.2">
      <c r="A221" s="536" t="s">
        <v>614</v>
      </c>
      <c r="B221" s="520"/>
      <c r="C221" s="34" t="s">
        <v>490</v>
      </c>
      <c r="D221" s="34" t="s">
        <v>491</v>
      </c>
      <c r="E221" s="538"/>
      <c r="F221" s="30"/>
      <c r="G221" s="538"/>
      <c r="H221" s="538"/>
    </row>
    <row r="222" spans="1:8" ht="38.25" x14ac:dyDescent="0.2">
      <c r="A222" s="536" t="s">
        <v>614</v>
      </c>
      <c r="B222" s="529" t="s">
        <v>22</v>
      </c>
      <c r="C222" s="446" t="s">
        <v>1062</v>
      </c>
      <c r="D222" s="34"/>
      <c r="E222" s="538"/>
      <c r="F222" s="30"/>
      <c r="G222" s="538"/>
      <c r="H222" s="538"/>
    </row>
    <row r="223" spans="1:8" x14ac:dyDescent="0.2">
      <c r="A223" s="527"/>
      <c r="B223" s="538"/>
      <c r="C223" s="538"/>
      <c r="D223" s="538"/>
      <c r="E223" s="538"/>
      <c r="F223" s="33"/>
      <c r="G223" s="538"/>
      <c r="H223" s="538"/>
    </row>
    <row r="224" spans="1:8" x14ac:dyDescent="0.2">
      <c r="A224" s="536" t="s">
        <v>615</v>
      </c>
      <c r="B224" s="3" t="s">
        <v>297</v>
      </c>
      <c r="C224" s="538"/>
      <c r="D224" s="538"/>
      <c r="E224" s="538"/>
      <c r="F224" s="33"/>
      <c r="G224" s="538"/>
      <c r="H224" s="538"/>
    </row>
    <row r="225" spans="1:8" x14ac:dyDescent="0.2">
      <c r="A225" s="536" t="s">
        <v>615</v>
      </c>
      <c r="B225" s="520"/>
      <c r="C225" s="34" t="s">
        <v>490</v>
      </c>
      <c r="D225" s="34" t="s">
        <v>491</v>
      </c>
      <c r="E225" s="514"/>
      <c r="F225" s="514"/>
      <c r="G225" s="55"/>
      <c r="H225" s="538"/>
    </row>
    <row r="226" spans="1:8" ht="25.5" x14ac:dyDescent="0.2">
      <c r="A226" s="536" t="s">
        <v>615</v>
      </c>
      <c r="B226" s="517" t="s">
        <v>298</v>
      </c>
      <c r="C226" s="534"/>
      <c r="D226" s="481" t="s">
        <v>1030</v>
      </c>
      <c r="E226" s="538"/>
      <c r="F226" s="30"/>
      <c r="G226" s="538"/>
      <c r="H226" s="55"/>
    </row>
    <row r="227" spans="1:8" x14ac:dyDescent="0.2">
      <c r="A227" s="536" t="s">
        <v>615</v>
      </c>
      <c r="B227" s="84" t="s">
        <v>782</v>
      </c>
      <c r="C227" s="482" t="s">
        <v>1062</v>
      </c>
      <c r="D227" s="538"/>
      <c r="E227" s="538"/>
      <c r="F227" s="33"/>
      <c r="G227" s="538"/>
      <c r="H227" s="538"/>
    </row>
    <row r="228" spans="1:8" x14ac:dyDescent="0.2">
      <c r="A228" s="536" t="s">
        <v>615</v>
      </c>
      <c r="B228" s="84" t="s">
        <v>783</v>
      </c>
      <c r="C228" s="115">
        <v>42309</v>
      </c>
      <c r="D228" s="538"/>
      <c r="E228" s="538"/>
      <c r="F228" s="33"/>
      <c r="G228" s="538"/>
      <c r="H228" s="538"/>
    </row>
    <row r="229" spans="1:8" x14ac:dyDescent="0.2">
      <c r="A229" s="527"/>
      <c r="B229" s="56"/>
      <c r="C229" s="538"/>
      <c r="D229" s="538"/>
      <c r="E229" s="538"/>
      <c r="F229" s="33"/>
      <c r="G229" s="538"/>
      <c r="H229" s="538"/>
    </row>
    <row r="230" spans="1:8" x14ac:dyDescent="0.2">
      <c r="A230" s="536" t="s">
        <v>616</v>
      </c>
      <c r="B230" s="843"/>
      <c r="C230" s="774"/>
      <c r="D230" s="775"/>
      <c r="E230" s="34" t="s">
        <v>490</v>
      </c>
      <c r="F230" s="34" t="s">
        <v>491</v>
      </c>
      <c r="G230" s="55"/>
      <c r="H230" s="538"/>
    </row>
    <row r="231" spans="1:8" ht="12.75" customHeight="1" x14ac:dyDescent="0.2">
      <c r="A231" s="536" t="s">
        <v>616</v>
      </c>
      <c r="B231" s="844" t="s">
        <v>23</v>
      </c>
      <c r="C231" s="845"/>
      <c r="D231" s="846"/>
      <c r="E231" s="446" t="s">
        <v>1030</v>
      </c>
      <c r="F231" s="34"/>
      <c r="G231" s="538"/>
      <c r="H231" s="55"/>
    </row>
    <row r="232" spans="1:8" ht="28.5" customHeight="1" x14ac:dyDescent="0.2">
      <c r="A232" s="527"/>
      <c r="B232" s="538"/>
      <c r="C232" s="538"/>
      <c r="D232" s="538"/>
      <c r="E232" s="538"/>
      <c r="F232" s="33"/>
      <c r="G232" s="538"/>
      <c r="H232" s="538"/>
    </row>
    <row r="233" spans="1:8" x14ac:dyDescent="0.2">
      <c r="A233" s="536" t="s">
        <v>617</v>
      </c>
      <c r="B233" s="57" t="s">
        <v>784</v>
      </c>
      <c r="C233" s="538"/>
      <c r="D233" s="538"/>
      <c r="E233" s="538"/>
      <c r="F233" s="33"/>
      <c r="G233" s="538"/>
      <c r="H233" s="538"/>
    </row>
    <row r="234" spans="1:8" ht="25.5" x14ac:dyDescent="0.2">
      <c r="A234" s="536" t="s">
        <v>617</v>
      </c>
      <c r="B234" s="517" t="s">
        <v>785</v>
      </c>
      <c r="C234" s="616">
        <v>42278</v>
      </c>
      <c r="D234" s="49"/>
      <c r="E234" s="33"/>
      <c r="F234" s="33"/>
      <c r="G234" s="538"/>
      <c r="H234" s="538"/>
    </row>
    <row r="235" spans="1:8" x14ac:dyDescent="0.2">
      <c r="A235" s="536" t="s">
        <v>617</v>
      </c>
      <c r="B235" s="84" t="s">
        <v>786</v>
      </c>
      <c r="C235" s="534"/>
      <c r="D235" s="49"/>
      <c r="E235" s="33"/>
      <c r="F235" s="33"/>
      <c r="G235" s="538"/>
      <c r="H235" s="538"/>
    </row>
    <row r="236" spans="1:8" x14ac:dyDescent="0.2">
      <c r="A236" s="536" t="s">
        <v>617</v>
      </c>
      <c r="B236" s="85" t="s">
        <v>787</v>
      </c>
      <c r="C236" s="86"/>
      <c r="D236" s="49"/>
      <c r="E236" s="33"/>
      <c r="F236" s="33"/>
      <c r="G236" s="538"/>
      <c r="H236" s="538"/>
    </row>
    <row r="237" spans="1:8" x14ac:dyDescent="0.2">
      <c r="A237" s="536"/>
      <c r="B237" s="87"/>
      <c r="C237" s="70"/>
      <c r="D237" s="49"/>
      <c r="E237" s="33"/>
      <c r="F237" s="33"/>
      <c r="G237" s="538"/>
      <c r="H237" s="538"/>
    </row>
    <row r="238" spans="1:8" x14ac:dyDescent="0.2">
      <c r="A238" s="527"/>
      <c r="B238" s="33"/>
      <c r="C238" s="33"/>
      <c r="D238" s="33"/>
      <c r="E238" s="33"/>
      <c r="F238" s="33"/>
      <c r="G238" s="538"/>
      <c r="H238" s="538"/>
    </row>
    <row r="239" spans="1:8" x14ac:dyDescent="0.2">
      <c r="A239" s="536" t="s">
        <v>618</v>
      </c>
      <c r="B239" s="3" t="s">
        <v>689</v>
      </c>
      <c r="C239" s="538"/>
      <c r="D239" s="538"/>
      <c r="E239" s="538"/>
      <c r="F239" s="33"/>
      <c r="G239" s="538"/>
      <c r="H239" s="538"/>
    </row>
    <row r="240" spans="1:8" x14ac:dyDescent="0.2">
      <c r="A240" s="536" t="s">
        <v>618</v>
      </c>
      <c r="B240" s="512" t="s">
        <v>346</v>
      </c>
      <c r="C240" s="115"/>
      <c r="D240" s="538"/>
      <c r="E240" s="538"/>
      <c r="F240" s="33"/>
      <c r="G240" s="538"/>
      <c r="H240" s="538"/>
    </row>
    <row r="241" spans="1:7" x14ac:dyDescent="0.2">
      <c r="A241" s="536" t="s">
        <v>618</v>
      </c>
      <c r="B241" s="512" t="s">
        <v>347</v>
      </c>
      <c r="C241" s="487" t="s">
        <v>1030</v>
      </c>
      <c r="D241" s="538"/>
      <c r="E241" s="538"/>
      <c r="F241" s="33"/>
      <c r="G241" s="538"/>
    </row>
    <row r="242" spans="1:7" ht="38.25" x14ac:dyDescent="0.2">
      <c r="A242" s="536" t="s">
        <v>618</v>
      </c>
      <c r="B242" s="512" t="s">
        <v>348</v>
      </c>
      <c r="C242" s="114"/>
      <c r="D242" s="538"/>
      <c r="E242" s="538"/>
      <c r="F242" s="33"/>
      <c r="G242" s="538"/>
    </row>
    <row r="243" spans="1:7" x14ac:dyDescent="0.2">
      <c r="A243" s="536" t="s">
        <v>618</v>
      </c>
      <c r="B243" s="85" t="s">
        <v>787</v>
      </c>
      <c r="C243" s="86"/>
      <c r="D243" s="538"/>
      <c r="E243" s="538"/>
      <c r="F243" s="33"/>
      <c r="G243" s="538"/>
    </row>
    <row r="244" spans="1:7" x14ac:dyDescent="0.2">
      <c r="A244" s="536"/>
      <c r="B244" s="248"/>
      <c r="C244" s="249"/>
      <c r="D244" s="538"/>
      <c r="E244" s="538"/>
      <c r="F244" s="33"/>
      <c r="G244" s="538"/>
    </row>
    <row r="245" spans="1:7" x14ac:dyDescent="0.2">
      <c r="A245" s="536" t="s">
        <v>618</v>
      </c>
      <c r="B245" s="849" t="s">
        <v>452</v>
      </c>
      <c r="C245" s="850"/>
      <c r="D245" s="482" t="s">
        <v>1062</v>
      </c>
      <c r="E245" s="538"/>
      <c r="F245" s="33"/>
      <c r="G245" s="538"/>
    </row>
    <row r="246" spans="1:7" x14ac:dyDescent="0.2">
      <c r="A246" s="536" t="s">
        <v>618</v>
      </c>
      <c r="B246" s="849" t="s">
        <v>24</v>
      </c>
      <c r="C246" s="850"/>
      <c r="D246" s="482" t="s">
        <v>1077</v>
      </c>
      <c r="E246" s="538"/>
      <c r="F246" s="33"/>
      <c r="G246" s="538"/>
    </row>
    <row r="247" spans="1:7" x14ac:dyDescent="0.2">
      <c r="A247" s="536" t="s">
        <v>618</v>
      </c>
      <c r="B247" s="849" t="s">
        <v>25</v>
      </c>
      <c r="C247" s="850"/>
      <c r="D247" s="538"/>
      <c r="E247" s="538"/>
      <c r="F247" s="33"/>
      <c r="G247" s="538"/>
    </row>
    <row r="248" spans="1:7" x14ac:dyDescent="0.2">
      <c r="A248" s="536" t="s">
        <v>618</v>
      </c>
      <c r="B248" s="284" t="s">
        <v>26</v>
      </c>
      <c r="C248" s="482" t="s">
        <v>1078</v>
      </c>
      <c r="D248" s="538"/>
      <c r="E248" s="538"/>
      <c r="F248" s="33"/>
      <c r="G248" s="538"/>
    </row>
    <row r="249" spans="1:7" x14ac:dyDescent="0.2">
      <c r="A249" s="536" t="s">
        <v>618</v>
      </c>
      <c r="B249" s="284" t="s">
        <v>27</v>
      </c>
      <c r="C249" s="115"/>
      <c r="D249" s="538"/>
      <c r="E249" s="538"/>
      <c r="F249" s="33"/>
      <c r="G249" s="538"/>
    </row>
    <row r="250" spans="1:7" x14ac:dyDescent="0.2">
      <c r="A250" s="536" t="s">
        <v>618</v>
      </c>
      <c r="B250" s="285" t="s">
        <v>28</v>
      </c>
      <c r="C250" s="115"/>
      <c r="D250" s="33"/>
      <c r="E250" s="33"/>
      <c r="F250" s="33"/>
      <c r="G250" s="538"/>
    </row>
    <row r="251" spans="1:7" x14ac:dyDescent="0.2">
      <c r="A251" s="527"/>
      <c r="B251" s="538"/>
      <c r="C251" s="538"/>
      <c r="D251" s="538"/>
      <c r="E251" s="538"/>
      <c r="F251" s="33"/>
      <c r="G251" s="538"/>
    </row>
    <row r="252" spans="1:7" x14ac:dyDescent="0.2">
      <c r="A252" s="536" t="s">
        <v>619</v>
      </c>
      <c r="B252" s="3" t="s">
        <v>299</v>
      </c>
      <c r="C252" s="538"/>
      <c r="D252" s="538"/>
      <c r="E252" s="538"/>
      <c r="F252" s="33"/>
      <c r="G252" s="538"/>
    </row>
    <row r="253" spans="1:7" x14ac:dyDescent="0.2">
      <c r="A253" s="536" t="s">
        <v>619</v>
      </c>
      <c r="B253" s="843"/>
      <c r="C253" s="774"/>
      <c r="D253" s="775"/>
      <c r="E253" s="34" t="s">
        <v>490</v>
      </c>
      <c r="F253" s="34" t="s">
        <v>491</v>
      </c>
      <c r="G253" s="538"/>
    </row>
    <row r="254" spans="1:7" ht="29.25" customHeight="1" x14ac:dyDescent="0.2">
      <c r="A254" s="536" t="s">
        <v>619</v>
      </c>
      <c r="B254" s="755" t="s">
        <v>300</v>
      </c>
      <c r="C254" s="783"/>
      <c r="D254" s="784"/>
      <c r="E254" s="446" t="s">
        <v>1030</v>
      </c>
      <c r="F254" s="34"/>
      <c r="G254" s="538"/>
    </row>
    <row r="255" spans="1:7" x14ac:dyDescent="0.2">
      <c r="A255" s="536" t="s">
        <v>619</v>
      </c>
      <c r="B255" s="837" t="s">
        <v>301</v>
      </c>
      <c r="C255" s="837"/>
      <c r="D255" s="528"/>
      <c r="E255" s="511" t="s">
        <v>1079</v>
      </c>
      <c r="F255" s="30"/>
      <c r="G255" s="538"/>
    </row>
    <row r="256" spans="1:7" x14ac:dyDescent="0.2">
      <c r="A256" s="527"/>
      <c r="B256" s="538"/>
      <c r="C256" s="538"/>
      <c r="D256" s="538"/>
      <c r="E256" s="538"/>
      <c r="F256" s="33"/>
      <c r="G256" s="538"/>
    </row>
    <row r="257" spans="1:7" x14ac:dyDescent="0.2">
      <c r="A257" s="536" t="s">
        <v>620</v>
      </c>
      <c r="B257" s="3" t="s">
        <v>302</v>
      </c>
      <c r="C257" s="538"/>
      <c r="D257" s="538"/>
      <c r="E257" s="538"/>
      <c r="F257" s="33"/>
      <c r="G257" s="538"/>
    </row>
    <row r="258" spans="1:7" x14ac:dyDescent="0.2">
      <c r="A258" s="536" t="s">
        <v>620</v>
      </c>
      <c r="B258" s="843"/>
      <c r="C258" s="774"/>
      <c r="D258" s="775"/>
      <c r="E258" s="34" t="s">
        <v>490</v>
      </c>
      <c r="F258" s="34" t="s">
        <v>491</v>
      </c>
      <c r="G258" s="538"/>
    </row>
    <row r="259" spans="1:7" ht="45.75" customHeight="1" x14ac:dyDescent="0.2">
      <c r="A259" s="536" t="s">
        <v>620</v>
      </c>
      <c r="B259" s="755" t="s">
        <v>823</v>
      </c>
      <c r="C259" s="783"/>
      <c r="D259" s="784"/>
      <c r="E259" s="446" t="s">
        <v>1030</v>
      </c>
      <c r="F259" s="34"/>
      <c r="G259" s="538"/>
    </row>
    <row r="260" spans="1:7" ht="40.5" customHeight="1" x14ac:dyDescent="0.2">
      <c r="A260" s="527"/>
      <c r="B260" s="538"/>
      <c r="C260" s="538"/>
      <c r="D260" s="538"/>
      <c r="E260" s="538"/>
      <c r="F260" s="33"/>
      <c r="G260" s="538"/>
    </row>
    <row r="261" spans="1:7" x14ac:dyDescent="0.2">
      <c r="A261" s="536" t="s">
        <v>621</v>
      </c>
      <c r="B261" s="298" t="s">
        <v>690</v>
      </c>
      <c r="C261" s="847" t="s">
        <v>449</v>
      </c>
      <c r="D261" s="828"/>
      <c r="E261" s="269" t="s">
        <v>586</v>
      </c>
      <c r="F261" s="33"/>
      <c r="G261" s="538"/>
    </row>
    <row r="262" spans="1:7" x14ac:dyDescent="0.2">
      <c r="A262" s="527"/>
      <c r="B262" s="538"/>
      <c r="C262" s="538"/>
      <c r="D262" s="538"/>
      <c r="E262" s="538"/>
      <c r="F262" s="33"/>
      <c r="G262" s="538"/>
    </row>
    <row r="263" spans="1:7" ht="15.75" x14ac:dyDescent="0.25">
      <c r="A263" s="527"/>
      <c r="B263" s="24" t="s">
        <v>303</v>
      </c>
      <c r="C263" s="538"/>
      <c r="D263" s="538"/>
      <c r="E263" s="538"/>
      <c r="F263" s="33"/>
      <c r="G263" s="538"/>
    </row>
    <row r="264" spans="1:7" x14ac:dyDescent="0.2">
      <c r="A264" s="536" t="s">
        <v>622</v>
      </c>
      <c r="B264" s="3" t="s">
        <v>494</v>
      </c>
      <c r="C264" s="538"/>
      <c r="D264" s="538"/>
      <c r="E264" s="538"/>
      <c r="F264" s="33"/>
      <c r="G264" s="538"/>
    </row>
    <row r="265" spans="1:7" x14ac:dyDescent="0.2">
      <c r="A265" s="536" t="s">
        <v>622</v>
      </c>
      <c r="B265" s="843"/>
      <c r="C265" s="774"/>
      <c r="D265" s="775"/>
      <c r="E265" s="34" t="s">
        <v>490</v>
      </c>
      <c r="F265" s="34" t="s">
        <v>491</v>
      </c>
      <c r="G265" s="538"/>
    </row>
    <row r="266" spans="1:7" ht="65.25" customHeight="1" x14ac:dyDescent="0.2">
      <c r="A266" s="536" t="s">
        <v>622</v>
      </c>
      <c r="B266" s="755" t="s">
        <v>495</v>
      </c>
      <c r="C266" s="783"/>
      <c r="D266" s="784"/>
      <c r="E266" s="34"/>
      <c r="F266" s="446" t="s">
        <v>1030</v>
      </c>
      <c r="G266" s="538"/>
    </row>
    <row r="267" spans="1:7" ht="12.75" customHeight="1" x14ac:dyDescent="0.2">
      <c r="A267" s="536" t="s">
        <v>622</v>
      </c>
      <c r="B267" s="848" t="s">
        <v>496</v>
      </c>
      <c r="C267" s="848"/>
      <c r="D267" s="830"/>
      <c r="E267" s="116"/>
      <c r="F267" s="116"/>
      <c r="G267" s="538"/>
    </row>
    <row r="268" spans="1:7" ht="12.75" customHeight="1" x14ac:dyDescent="0.2">
      <c r="A268" s="536" t="s">
        <v>622</v>
      </c>
      <c r="B268" s="794" t="s">
        <v>497</v>
      </c>
      <c r="C268" s="794"/>
      <c r="D268" s="794"/>
      <c r="E268" s="482" t="s">
        <v>1062</v>
      </c>
      <c r="F268" s="116"/>
      <c r="G268" s="538"/>
    </row>
    <row r="269" spans="1:7" ht="12.75" customHeight="1" x14ac:dyDescent="0.2">
      <c r="A269" s="536" t="s">
        <v>622</v>
      </c>
      <c r="B269" s="794" t="s">
        <v>498</v>
      </c>
      <c r="C269" s="794"/>
      <c r="D269" s="794"/>
      <c r="E269" s="482" t="s">
        <v>1062</v>
      </c>
      <c r="F269" s="116"/>
      <c r="G269" s="538"/>
    </row>
    <row r="270" spans="1:7" ht="12.75" customHeight="1" x14ac:dyDescent="0.2">
      <c r="A270" s="536" t="s">
        <v>622</v>
      </c>
      <c r="B270" s="794" t="s">
        <v>499</v>
      </c>
      <c r="C270" s="794"/>
      <c r="D270" s="794"/>
      <c r="E270" s="482" t="s">
        <v>1062</v>
      </c>
      <c r="F270" s="116"/>
      <c r="G270" s="538"/>
    </row>
    <row r="271" spans="1:7" ht="12.75" customHeight="1" x14ac:dyDescent="0.2">
      <c r="A271" s="536" t="s">
        <v>622</v>
      </c>
      <c r="B271" s="794" t="s">
        <v>500</v>
      </c>
      <c r="C271" s="794"/>
      <c r="D271" s="794"/>
      <c r="E271" s="482" t="s">
        <v>1062</v>
      </c>
      <c r="F271" s="116"/>
      <c r="G271" s="538"/>
    </row>
    <row r="272" spans="1:7" ht="12.75" customHeight="1" x14ac:dyDescent="0.2">
      <c r="A272" s="536" t="s">
        <v>622</v>
      </c>
      <c r="B272" s="856" t="s">
        <v>1121</v>
      </c>
      <c r="C272" s="856"/>
      <c r="D272" s="856"/>
      <c r="E272" s="116"/>
      <c r="F272" s="116"/>
      <c r="G272" s="538"/>
    </row>
    <row r="273" spans="1:7" ht="12.75" customHeight="1" x14ac:dyDescent="0.2">
      <c r="A273" s="536" t="s">
        <v>622</v>
      </c>
      <c r="B273" s="794" t="s">
        <v>501</v>
      </c>
      <c r="C273" s="794"/>
      <c r="D273" s="794"/>
      <c r="E273" s="617" t="s">
        <v>1062</v>
      </c>
      <c r="F273" s="116"/>
      <c r="G273" s="538"/>
    </row>
    <row r="274" spans="1:7" ht="12.75" customHeight="1" x14ac:dyDescent="0.2">
      <c r="A274" s="536" t="s">
        <v>622</v>
      </c>
      <c r="B274" s="851" t="s">
        <v>502</v>
      </c>
      <c r="C274" s="851"/>
      <c r="D274" s="851"/>
      <c r="E274" s="618" t="s">
        <v>1062</v>
      </c>
      <c r="F274" s="116"/>
      <c r="G274" s="538"/>
    </row>
    <row r="275" spans="1:7" ht="12.75" customHeight="1" x14ac:dyDescent="0.2">
      <c r="A275" s="536" t="s">
        <v>622</v>
      </c>
      <c r="B275" s="829" t="s">
        <v>503</v>
      </c>
      <c r="C275" s="848"/>
      <c r="D275" s="848"/>
      <c r="E275" s="852"/>
      <c r="F275" s="853"/>
      <c r="G275" s="538"/>
    </row>
    <row r="276" spans="1:7" x14ac:dyDescent="0.2">
      <c r="A276" s="536"/>
      <c r="B276" s="854"/>
      <c r="C276" s="789"/>
      <c r="D276" s="789"/>
      <c r="E276" s="789"/>
      <c r="F276" s="855"/>
      <c r="G276" s="538"/>
    </row>
    <row r="277" spans="1:7" x14ac:dyDescent="0.2">
      <c r="A277" s="527"/>
      <c r="B277" s="538"/>
      <c r="C277" s="538"/>
      <c r="D277" s="538"/>
      <c r="E277" s="538"/>
      <c r="F277" s="33"/>
      <c r="G277" s="538"/>
    </row>
    <row r="278" spans="1:7" x14ac:dyDescent="0.2">
      <c r="A278" s="536" t="s">
        <v>623</v>
      </c>
      <c r="B278" s="3" t="s">
        <v>304</v>
      </c>
      <c r="C278" s="538"/>
      <c r="D278" s="538"/>
      <c r="E278" s="538"/>
      <c r="F278" s="33"/>
      <c r="G278" s="538"/>
    </row>
    <row r="279" spans="1:7" x14ac:dyDescent="0.2">
      <c r="A279" s="536" t="s">
        <v>623</v>
      </c>
      <c r="B279" s="843"/>
      <c r="C279" s="774"/>
      <c r="D279" s="775"/>
      <c r="E279" s="34" t="s">
        <v>490</v>
      </c>
      <c r="F279" s="34" t="s">
        <v>491</v>
      </c>
      <c r="G279" s="538"/>
    </row>
    <row r="280" spans="1:7" ht="63" customHeight="1" x14ac:dyDescent="0.2">
      <c r="A280" s="536" t="s">
        <v>623</v>
      </c>
      <c r="B280" s="755" t="s">
        <v>29</v>
      </c>
      <c r="C280" s="783"/>
      <c r="D280" s="784"/>
      <c r="E280" s="34"/>
      <c r="F280" s="446" t="s">
        <v>1030</v>
      </c>
      <c r="G280" s="538"/>
    </row>
    <row r="281" spans="1:7" ht="12.75" customHeight="1" x14ac:dyDescent="0.2">
      <c r="A281" s="536" t="s">
        <v>623</v>
      </c>
      <c r="B281" s="848" t="s">
        <v>496</v>
      </c>
      <c r="C281" s="848"/>
      <c r="D281" s="830"/>
      <c r="E281" s="116"/>
      <c r="F281" s="538"/>
      <c r="G281" s="538"/>
    </row>
    <row r="282" spans="1:7" ht="12.75" customHeight="1" x14ac:dyDescent="0.2">
      <c r="A282" s="536" t="s">
        <v>623</v>
      </c>
      <c r="B282" s="794" t="s">
        <v>504</v>
      </c>
      <c r="C282" s="794"/>
      <c r="D282" s="794"/>
      <c r="E282" s="482" t="s">
        <v>1062</v>
      </c>
      <c r="F282" s="538"/>
      <c r="G282" s="538"/>
    </row>
    <row r="283" spans="1:7" ht="12.75" customHeight="1" x14ac:dyDescent="0.2">
      <c r="A283" s="536" t="s">
        <v>623</v>
      </c>
      <c r="B283" s="794" t="s">
        <v>505</v>
      </c>
      <c r="C283" s="794"/>
      <c r="D283" s="794"/>
      <c r="E283" s="482" t="s">
        <v>1062</v>
      </c>
      <c r="F283" s="538"/>
      <c r="G283" s="538"/>
    </row>
    <row r="284" spans="1:7" x14ac:dyDescent="0.2">
      <c r="A284" s="527"/>
      <c r="B284" s="538"/>
      <c r="C284" s="538"/>
      <c r="D284" s="538"/>
      <c r="E284" s="538"/>
      <c r="F284" s="33"/>
      <c r="G284" s="538"/>
    </row>
    <row r="285" spans="1:7" x14ac:dyDescent="0.2">
      <c r="A285" s="536" t="s">
        <v>623</v>
      </c>
      <c r="B285" s="741" t="s">
        <v>30</v>
      </c>
      <c r="C285" s="741"/>
      <c r="D285" s="741"/>
      <c r="E285" s="741"/>
      <c r="F285" s="741"/>
      <c r="G285" s="741"/>
    </row>
    <row r="286" spans="1:7" x14ac:dyDescent="0.2">
      <c r="A286" s="536" t="s">
        <v>623</v>
      </c>
      <c r="B286" s="286" t="s">
        <v>490</v>
      </c>
      <c r="C286" s="286" t="s">
        <v>491</v>
      </c>
      <c r="D286" s="538"/>
      <c r="E286" s="538"/>
      <c r="F286" s="33"/>
      <c r="G286" s="538"/>
    </row>
    <row r="287" spans="1:7" x14ac:dyDescent="0.2">
      <c r="A287" s="536" t="s">
        <v>623</v>
      </c>
      <c r="B287" s="286"/>
      <c r="C287" s="619" t="s">
        <v>1030</v>
      </c>
      <c r="D287" s="538"/>
      <c r="E287" s="538"/>
      <c r="F287" s="538"/>
      <c r="G287" s="538"/>
    </row>
    <row r="288" spans="1:7" x14ac:dyDescent="0.2"/>
  </sheetData>
  <mergeCells count="110">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03:C203"/>
    <mergeCell ref="B205:D205"/>
    <mergeCell ref="B206:D206"/>
    <mergeCell ref="B216:D216"/>
    <mergeCell ref="B230:D230"/>
    <mergeCell ref="B231:D231"/>
    <mergeCell ref="B197:C197"/>
    <mergeCell ref="B198:C198"/>
    <mergeCell ref="B199:C199"/>
    <mergeCell ref="B200:C200"/>
    <mergeCell ref="B201:C201"/>
    <mergeCell ref="B202:C202"/>
    <mergeCell ref="B190:D190"/>
    <mergeCell ref="B191:D191"/>
    <mergeCell ref="B192:E192"/>
    <mergeCell ref="B194:F194"/>
    <mergeCell ref="B195:C195"/>
    <mergeCell ref="B196:C196"/>
    <mergeCell ref="D157:E157"/>
    <mergeCell ref="B169:F169"/>
    <mergeCell ref="B186:F186"/>
    <mergeCell ref="B187:D187"/>
    <mergeCell ref="B188:D188"/>
    <mergeCell ref="B189:D189"/>
    <mergeCell ref="B140:F140"/>
    <mergeCell ref="B142:F142"/>
    <mergeCell ref="C149:E149"/>
    <mergeCell ref="B152:F152"/>
    <mergeCell ref="B154:F154"/>
    <mergeCell ref="D156:E156"/>
    <mergeCell ref="B118:D118"/>
    <mergeCell ref="B122:G122"/>
    <mergeCell ref="B132:F132"/>
    <mergeCell ref="B136:D136"/>
    <mergeCell ref="B137:D137"/>
    <mergeCell ref="B139:F139"/>
    <mergeCell ref="B108:D108"/>
    <mergeCell ref="B113:G113"/>
    <mergeCell ref="B114:G114"/>
    <mergeCell ref="B115:G115"/>
    <mergeCell ref="B116:D116"/>
    <mergeCell ref="B117:D11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4:D24"/>
    <mergeCell ref="B25:D25"/>
    <mergeCell ref="B26:D26"/>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s>
  <hyperlinks>
    <hyperlink ref="J1" location="'C CAS'!A1" display="CAS                                            "/>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9"/>
  <sheetViews>
    <sheetView windowProtection="1" showRuler="0" zoomScaleNormal="100" workbookViewId="0">
      <selection sqref="A1:G1"/>
    </sheetView>
  </sheetViews>
  <sheetFormatPr defaultColWidth="9.140625" defaultRowHeight="12.75" customHeight="1" zeroHeight="1" x14ac:dyDescent="0.2"/>
  <cols>
    <col min="1" max="1" width="4.42578125" style="355" customWidth="1"/>
    <col min="2" max="2" width="22.7109375" style="372" customWidth="1"/>
    <col min="3" max="7" width="12.7109375" style="372" customWidth="1"/>
    <col min="8" max="8" width="9.140625" style="372" customWidth="1"/>
    <col min="9" max="16384" width="9.140625" style="372"/>
  </cols>
  <sheetData>
    <row r="1" spans="1:13" ht="34.5" thickBot="1" x14ac:dyDescent="0.25">
      <c r="A1" s="729" t="s">
        <v>1022</v>
      </c>
      <c r="B1" s="729"/>
      <c r="C1" s="729"/>
      <c r="D1" s="729"/>
      <c r="E1" s="729"/>
      <c r="F1" s="729"/>
      <c r="G1" s="729"/>
      <c r="H1" s="405" t="s">
        <v>1004</v>
      </c>
      <c r="I1" s="406" t="s">
        <v>1005</v>
      </c>
      <c r="J1" s="408" t="s">
        <v>1007</v>
      </c>
      <c r="K1" s="409" t="s">
        <v>989</v>
      </c>
      <c r="L1" s="410" t="s">
        <v>990</v>
      </c>
      <c r="M1" s="407" t="s">
        <v>1006</v>
      </c>
    </row>
    <row r="2" spans="1:13" x14ac:dyDescent="0.2"/>
    <row r="3" spans="1:13" ht="15.75" x14ac:dyDescent="0.25">
      <c r="B3" s="24" t="s">
        <v>506</v>
      </c>
    </row>
    <row r="4" spans="1:13" x14ac:dyDescent="0.2">
      <c r="A4" s="376" t="s">
        <v>63</v>
      </c>
      <c r="B4" s="843"/>
      <c r="C4" s="774"/>
      <c r="D4" s="775"/>
      <c r="E4" s="34" t="s">
        <v>490</v>
      </c>
      <c r="F4" s="34" t="s">
        <v>491</v>
      </c>
      <c r="G4" s="123"/>
    </row>
    <row r="5" spans="1:13" ht="26.25" customHeight="1" x14ac:dyDescent="0.2">
      <c r="A5" s="376" t="s">
        <v>63</v>
      </c>
      <c r="B5" s="755" t="s">
        <v>61</v>
      </c>
      <c r="C5" s="783"/>
      <c r="D5" s="784"/>
      <c r="E5" s="446" t="s">
        <v>1030</v>
      </c>
      <c r="F5" s="34"/>
      <c r="G5" s="49"/>
    </row>
    <row r="6" spans="1:13" ht="41.25" customHeight="1" x14ac:dyDescent="0.2">
      <c r="A6" s="376" t="s">
        <v>63</v>
      </c>
      <c r="B6" s="755" t="s">
        <v>62</v>
      </c>
      <c r="C6" s="783"/>
      <c r="D6" s="784"/>
      <c r="E6" s="446" t="s">
        <v>1030</v>
      </c>
      <c r="F6" s="34"/>
      <c r="G6" s="33"/>
    </row>
    <row r="7" spans="1:13" x14ac:dyDescent="0.2">
      <c r="B7" s="356"/>
      <c r="C7" s="356"/>
      <c r="D7" s="356"/>
      <c r="E7" s="116"/>
      <c r="F7" s="116"/>
      <c r="G7" s="33"/>
    </row>
    <row r="8" spans="1:13" ht="29.25" customHeight="1" x14ac:dyDescent="0.2">
      <c r="A8" s="328" t="s">
        <v>64</v>
      </c>
      <c r="B8" s="858" t="s">
        <v>1113</v>
      </c>
      <c r="C8" s="859"/>
      <c r="D8" s="859"/>
      <c r="E8" s="859"/>
      <c r="F8" s="859"/>
      <c r="G8" s="859"/>
    </row>
    <row r="9" spans="1:13" ht="25.5" x14ac:dyDescent="0.2">
      <c r="A9" s="376" t="s">
        <v>64</v>
      </c>
      <c r="B9" s="124"/>
      <c r="C9" s="361" t="s">
        <v>507</v>
      </c>
      <c r="D9" s="361" t="s">
        <v>268</v>
      </c>
      <c r="E9" s="361" t="s">
        <v>269</v>
      </c>
      <c r="F9" s="119"/>
    </row>
    <row r="10" spans="1:13" x14ac:dyDescent="0.2">
      <c r="A10" s="376" t="s">
        <v>64</v>
      </c>
      <c r="B10" s="343" t="s">
        <v>246</v>
      </c>
      <c r="C10" s="120">
        <f>'D CAS'!C10</f>
        <v>124</v>
      </c>
      <c r="D10" s="120">
        <f>'D CAS'!D10</f>
        <v>91</v>
      </c>
      <c r="E10" s="120">
        <f>'D CAS'!E10</f>
        <v>54</v>
      </c>
      <c r="F10" s="121"/>
    </row>
    <row r="11" spans="1:13" x14ac:dyDescent="0.2">
      <c r="A11" s="376" t="s">
        <v>64</v>
      </c>
      <c r="B11" s="343" t="s">
        <v>247</v>
      </c>
      <c r="C11" s="120">
        <f>'D CAS'!C11</f>
        <v>183</v>
      </c>
      <c r="D11" s="120">
        <f>'D CAS'!D11</f>
        <v>116</v>
      </c>
      <c r="E11" s="120">
        <f>'D CAS'!E11</f>
        <v>68</v>
      </c>
      <c r="F11" s="121"/>
    </row>
    <row r="12" spans="1:13" x14ac:dyDescent="0.2">
      <c r="A12" s="376" t="s">
        <v>64</v>
      </c>
      <c r="B12" s="341" t="s">
        <v>270</v>
      </c>
      <c r="C12" s="122">
        <f>SUM(C10:C11)</f>
        <v>307</v>
      </c>
      <c r="D12" s="122">
        <f>SUM(D10:D11)</f>
        <v>207</v>
      </c>
      <c r="E12" s="122">
        <f>SUM(E10:E11)</f>
        <v>122</v>
      </c>
      <c r="F12" s="121"/>
    </row>
    <row r="13" spans="1:13" x14ac:dyDescent="0.2"/>
    <row r="14" spans="1:13" ht="15.75" x14ac:dyDescent="0.2">
      <c r="B14" s="857" t="s">
        <v>271</v>
      </c>
      <c r="C14" s="835"/>
    </row>
    <row r="15" spans="1:13" x14ac:dyDescent="0.2">
      <c r="A15" s="376" t="s">
        <v>65</v>
      </c>
      <c r="B15" s="864" t="s">
        <v>272</v>
      </c>
      <c r="C15" s="864"/>
      <c r="D15" s="864"/>
    </row>
    <row r="16" spans="1:13" ht="15" x14ac:dyDescent="0.2">
      <c r="A16" s="376" t="s">
        <v>65</v>
      </c>
      <c r="B16" s="369" t="s">
        <v>273</v>
      </c>
      <c r="C16" s="127" t="s">
        <v>1030</v>
      </c>
    </row>
    <row r="17" spans="1:7" ht="15" x14ac:dyDescent="0.2">
      <c r="A17" s="376" t="s">
        <v>65</v>
      </c>
      <c r="B17" s="369" t="s">
        <v>68</v>
      </c>
      <c r="C17" s="127" t="s">
        <v>1030</v>
      </c>
    </row>
    <row r="18" spans="1:7" ht="15" x14ac:dyDescent="0.2">
      <c r="A18" s="376" t="s">
        <v>65</v>
      </c>
      <c r="B18" s="369" t="s">
        <v>274</v>
      </c>
      <c r="C18" s="127" t="s">
        <v>1030</v>
      </c>
    </row>
    <row r="19" spans="1:7" ht="15" x14ac:dyDescent="0.2">
      <c r="A19" s="376" t="s">
        <v>65</v>
      </c>
      <c r="B19" s="369" t="s">
        <v>275</v>
      </c>
      <c r="C19" s="127"/>
    </row>
    <row r="20" spans="1:7" x14ac:dyDescent="0.2"/>
    <row r="21" spans="1:7" ht="12.75" customHeight="1" x14ac:dyDescent="0.2">
      <c r="A21" s="536" t="s">
        <v>66</v>
      </c>
      <c r="B21" s="843"/>
      <c r="C21" s="774"/>
      <c r="D21" s="775"/>
      <c r="E21" s="34" t="s">
        <v>490</v>
      </c>
      <c r="F21" s="34" t="s">
        <v>491</v>
      </c>
      <c r="G21" s="30"/>
    </row>
    <row r="22" spans="1:7" ht="40.5" customHeight="1" x14ac:dyDescent="0.2">
      <c r="A22" s="536" t="s">
        <v>66</v>
      </c>
      <c r="B22" s="755" t="s">
        <v>276</v>
      </c>
      <c r="C22" s="783"/>
      <c r="D22" s="784"/>
      <c r="E22" s="34"/>
      <c r="F22" s="446" t="s">
        <v>1030</v>
      </c>
      <c r="G22" s="30"/>
    </row>
    <row r="23" spans="1:7" ht="24.75" customHeight="1" x14ac:dyDescent="0.2">
      <c r="A23" s="536" t="s">
        <v>66</v>
      </c>
      <c r="B23" s="794" t="s">
        <v>69</v>
      </c>
      <c r="C23" s="794"/>
      <c r="D23" s="794"/>
      <c r="E23" s="117"/>
      <c r="F23" s="116"/>
      <c r="G23" s="30"/>
    </row>
    <row r="24" spans="1:7" x14ac:dyDescent="0.2">
      <c r="A24" s="527"/>
      <c r="B24" s="538"/>
      <c r="C24" s="538"/>
      <c r="D24" s="538"/>
      <c r="E24" s="538"/>
      <c r="F24" s="538"/>
      <c r="G24" s="538"/>
    </row>
    <row r="25" spans="1:7" x14ac:dyDescent="0.2">
      <c r="A25" s="536" t="s">
        <v>67</v>
      </c>
      <c r="B25" s="865" t="s">
        <v>473</v>
      </c>
      <c r="C25" s="819"/>
      <c r="D25" s="819"/>
      <c r="E25" s="819"/>
      <c r="F25" s="522"/>
      <c r="G25" s="538"/>
    </row>
    <row r="26" spans="1:7" ht="22.5" x14ac:dyDescent="0.2">
      <c r="A26" s="536" t="s">
        <v>67</v>
      </c>
      <c r="B26" s="533"/>
      <c r="C26" s="128" t="s">
        <v>474</v>
      </c>
      <c r="D26" s="128" t="s">
        <v>475</v>
      </c>
      <c r="E26" s="128" t="s">
        <v>476</v>
      </c>
      <c r="F26" s="128" t="s">
        <v>477</v>
      </c>
      <c r="G26" s="128" t="s">
        <v>478</v>
      </c>
    </row>
    <row r="27" spans="1:7" x14ac:dyDescent="0.2">
      <c r="A27" s="536" t="s">
        <v>67</v>
      </c>
      <c r="B27" s="518" t="s">
        <v>479</v>
      </c>
      <c r="C27" s="34"/>
      <c r="D27" s="34"/>
      <c r="E27" s="34"/>
      <c r="F27" s="34" t="s">
        <v>1030</v>
      </c>
      <c r="G27" s="34"/>
    </row>
    <row r="28" spans="1:7" x14ac:dyDescent="0.2">
      <c r="A28" s="536" t="s">
        <v>67</v>
      </c>
      <c r="B28" s="518" t="s">
        <v>480</v>
      </c>
      <c r="C28" s="34" t="s">
        <v>1030</v>
      </c>
      <c r="D28" s="34"/>
      <c r="E28" s="34"/>
      <c r="F28" s="34"/>
      <c r="G28" s="34"/>
    </row>
    <row r="29" spans="1:7" ht="25.5" x14ac:dyDescent="0.2">
      <c r="A29" s="536" t="s">
        <v>67</v>
      </c>
      <c r="B29" s="518" t="s">
        <v>481</v>
      </c>
      <c r="C29" s="34" t="s">
        <v>1030</v>
      </c>
      <c r="D29" s="34"/>
      <c r="E29" s="34"/>
      <c r="F29" s="34"/>
      <c r="G29" s="34"/>
    </row>
    <row r="30" spans="1:7" x14ac:dyDescent="0.2">
      <c r="A30" s="536" t="s">
        <v>67</v>
      </c>
      <c r="B30" s="518" t="s">
        <v>908</v>
      </c>
      <c r="C30" s="34"/>
      <c r="D30" s="34"/>
      <c r="E30" s="34"/>
      <c r="F30" s="34"/>
      <c r="G30" s="34" t="s">
        <v>1030</v>
      </c>
    </row>
    <row r="31" spans="1:7" x14ac:dyDescent="0.2">
      <c r="A31" s="536" t="s">
        <v>67</v>
      </c>
      <c r="B31" s="518" t="s">
        <v>906</v>
      </c>
      <c r="C31" s="34"/>
      <c r="D31" s="34"/>
      <c r="E31" s="34" t="s">
        <v>1030</v>
      </c>
      <c r="F31" s="34"/>
      <c r="G31" s="34"/>
    </row>
    <row r="32" spans="1:7" ht="40.5" customHeight="1" x14ac:dyDescent="0.2">
      <c r="A32" s="536" t="s">
        <v>67</v>
      </c>
      <c r="B32" s="518" t="s">
        <v>482</v>
      </c>
      <c r="C32" s="34"/>
      <c r="D32" s="34"/>
      <c r="E32" s="34"/>
      <c r="F32" s="34" t="s">
        <v>1030</v>
      </c>
      <c r="G32" s="34"/>
    </row>
    <row r="33" spans="1:7" x14ac:dyDescent="0.2">
      <c r="A33" s="527"/>
      <c r="B33" s="538"/>
      <c r="C33" s="538"/>
      <c r="D33" s="538"/>
      <c r="E33" s="538"/>
      <c r="F33" s="538"/>
      <c r="G33" s="538"/>
    </row>
    <row r="34" spans="1:7" ht="27" customHeight="1" x14ac:dyDescent="0.2">
      <c r="A34" s="536" t="s">
        <v>72</v>
      </c>
      <c r="B34" s="794" t="s">
        <v>70</v>
      </c>
      <c r="C34" s="794"/>
      <c r="D34" s="794"/>
      <c r="E34" s="129">
        <v>2.5</v>
      </c>
      <c r="F34" s="516"/>
      <c r="G34" s="30"/>
    </row>
    <row r="35" spans="1:7" x14ac:dyDescent="0.2">
      <c r="A35" s="527"/>
      <c r="B35" s="538"/>
      <c r="C35" s="538"/>
      <c r="D35" s="538"/>
      <c r="E35" s="538"/>
      <c r="F35" s="538"/>
      <c r="G35" s="538"/>
    </row>
    <row r="36" spans="1:7" ht="26.25" customHeight="1" x14ac:dyDescent="0.2">
      <c r="A36" s="536" t="s">
        <v>73</v>
      </c>
      <c r="B36" s="794" t="s">
        <v>71</v>
      </c>
      <c r="C36" s="794"/>
      <c r="D36" s="794"/>
      <c r="E36" s="129">
        <v>2.5</v>
      </c>
      <c r="F36" s="516"/>
      <c r="G36" s="30"/>
    </row>
    <row r="37" spans="1:7" x14ac:dyDescent="0.2">
      <c r="A37" s="527"/>
      <c r="B37" s="538"/>
      <c r="C37" s="538"/>
      <c r="D37" s="538"/>
      <c r="E37" s="538"/>
      <c r="F37" s="538"/>
      <c r="G37" s="538"/>
    </row>
    <row r="38" spans="1:7" ht="12.75" customHeight="1" x14ac:dyDescent="0.2">
      <c r="A38" s="536" t="s">
        <v>74</v>
      </c>
      <c r="B38" s="829" t="s">
        <v>483</v>
      </c>
      <c r="C38" s="848"/>
      <c r="D38" s="848"/>
      <c r="E38" s="848"/>
      <c r="F38" s="848"/>
      <c r="G38" s="860"/>
    </row>
    <row r="39" spans="1:7" x14ac:dyDescent="0.2">
      <c r="A39" s="536"/>
      <c r="B39" s="861"/>
      <c r="C39" s="862"/>
      <c r="D39" s="862"/>
      <c r="E39" s="862"/>
      <c r="F39" s="862"/>
      <c r="G39" s="863"/>
    </row>
    <row r="40" spans="1:7" x14ac:dyDescent="0.2">
      <c r="A40" s="527"/>
      <c r="B40" s="538"/>
      <c r="C40" s="538"/>
      <c r="D40" s="538"/>
      <c r="E40" s="538"/>
      <c r="F40" s="538"/>
      <c r="G40" s="538"/>
    </row>
    <row r="41" spans="1:7" ht="37.5" customHeight="1" x14ac:dyDescent="0.2">
      <c r="A41" s="536" t="s">
        <v>76</v>
      </c>
      <c r="B41" s="862" t="s">
        <v>75</v>
      </c>
      <c r="C41" s="862"/>
      <c r="D41" s="862"/>
      <c r="E41" s="862"/>
      <c r="F41" s="862"/>
      <c r="G41" s="862"/>
    </row>
    <row r="42" spans="1:7" ht="22.5" x14ac:dyDescent="0.2">
      <c r="A42" s="536" t="s">
        <v>76</v>
      </c>
      <c r="B42" s="533"/>
      <c r="C42" s="230" t="s">
        <v>484</v>
      </c>
      <c r="D42" s="230" t="s">
        <v>485</v>
      </c>
      <c r="E42" s="230" t="s">
        <v>486</v>
      </c>
      <c r="F42" s="230" t="s">
        <v>487</v>
      </c>
      <c r="G42" s="230" t="s">
        <v>488</v>
      </c>
    </row>
    <row r="43" spans="1:7" x14ac:dyDescent="0.2">
      <c r="A43" s="536" t="s">
        <v>76</v>
      </c>
      <c r="B43" s="534" t="s">
        <v>273</v>
      </c>
      <c r="C43" s="130"/>
      <c r="D43" s="130"/>
      <c r="E43" s="130"/>
      <c r="F43" s="130"/>
      <c r="G43" s="487" t="s">
        <v>1030</v>
      </c>
    </row>
    <row r="44" spans="1:7" x14ac:dyDescent="0.2">
      <c r="A44" s="536" t="s">
        <v>76</v>
      </c>
      <c r="B44" s="534" t="s">
        <v>68</v>
      </c>
      <c r="C44" s="130"/>
      <c r="D44" s="130"/>
      <c r="E44" s="130"/>
      <c r="F44" s="130"/>
      <c r="G44" s="487" t="s">
        <v>1030</v>
      </c>
    </row>
    <row r="45" spans="1:7" x14ac:dyDescent="0.2">
      <c r="A45" s="536" t="s">
        <v>76</v>
      </c>
      <c r="B45" s="534" t="s">
        <v>274</v>
      </c>
      <c r="C45" s="130"/>
      <c r="D45" s="130"/>
      <c r="E45" s="130"/>
      <c r="F45" s="130"/>
      <c r="G45" s="487" t="s">
        <v>1030</v>
      </c>
    </row>
    <row r="46" spans="1:7" x14ac:dyDescent="0.2">
      <c r="A46" s="536" t="s">
        <v>76</v>
      </c>
      <c r="B46" s="534" t="s">
        <v>275</v>
      </c>
      <c r="C46" s="130"/>
      <c r="D46" s="130"/>
      <c r="E46" s="130"/>
      <c r="F46" s="130"/>
      <c r="G46" s="487" t="s">
        <v>1062</v>
      </c>
    </row>
    <row r="47" spans="1:7" x14ac:dyDescent="0.2">
      <c r="A47" s="527"/>
      <c r="B47" s="538"/>
      <c r="C47" s="538"/>
      <c r="D47" s="538"/>
      <c r="E47" s="538"/>
      <c r="F47" s="538"/>
      <c r="G47" s="538"/>
    </row>
    <row r="48" spans="1:7" ht="12.75" customHeight="1" x14ac:dyDescent="0.2">
      <c r="A48" s="536" t="s">
        <v>77</v>
      </c>
      <c r="B48" s="843"/>
      <c r="C48" s="774"/>
      <c r="D48" s="775"/>
      <c r="E48" s="34" t="s">
        <v>490</v>
      </c>
      <c r="F48" s="34" t="s">
        <v>491</v>
      </c>
      <c r="G48" s="123"/>
    </row>
    <row r="49" spans="1:7" ht="26.25" customHeight="1" x14ac:dyDescent="0.2">
      <c r="A49" s="536" t="s">
        <v>77</v>
      </c>
      <c r="B49" s="755" t="s">
        <v>57</v>
      </c>
      <c r="C49" s="783"/>
      <c r="D49" s="784"/>
      <c r="E49" s="34"/>
      <c r="F49" s="446" t="s">
        <v>1030</v>
      </c>
      <c r="G49" s="49"/>
    </row>
    <row r="50" spans="1:7" x14ac:dyDescent="0.2">
      <c r="A50" s="527"/>
      <c r="B50" s="523"/>
      <c r="C50" s="523"/>
      <c r="D50" s="523"/>
      <c r="E50" s="116"/>
      <c r="F50" s="116"/>
      <c r="G50" s="538"/>
    </row>
    <row r="51" spans="1:7" ht="12.75" customHeight="1" x14ac:dyDescent="0.2">
      <c r="A51" s="536" t="s">
        <v>78</v>
      </c>
      <c r="B51" s="829" t="s">
        <v>79</v>
      </c>
      <c r="C51" s="848"/>
      <c r="D51" s="848"/>
      <c r="E51" s="848"/>
      <c r="F51" s="848"/>
      <c r="G51" s="860"/>
    </row>
    <row r="52" spans="1:7" x14ac:dyDescent="0.2">
      <c r="A52" s="536"/>
      <c r="B52" s="861"/>
      <c r="C52" s="862"/>
      <c r="D52" s="862"/>
      <c r="E52" s="862"/>
      <c r="F52" s="862"/>
      <c r="G52" s="863"/>
    </row>
    <row r="53" spans="1:7" x14ac:dyDescent="0.2">
      <c r="A53" s="527"/>
      <c r="B53" s="538"/>
      <c r="C53" s="538"/>
      <c r="D53" s="538"/>
      <c r="E53" s="538"/>
      <c r="F53" s="538"/>
      <c r="G53" s="538"/>
    </row>
    <row r="54" spans="1:7" ht="15.75" x14ac:dyDescent="0.2">
      <c r="A54" s="527"/>
      <c r="B54" s="857" t="s">
        <v>80</v>
      </c>
      <c r="C54" s="835"/>
      <c r="D54" s="538"/>
      <c r="E54" s="538"/>
      <c r="F54" s="538"/>
      <c r="G54" s="538"/>
    </row>
    <row r="55" spans="1:7" ht="27.75" customHeight="1" x14ac:dyDescent="0.2">
      <c r="A55" s="536" t="s">
        <v>81</v>
      </c>
      <c r="B55" s="794" t="s">
        <v>82</v>
      </c>
      <c r="C55" s="794"/>
      <c r="D55" s="794"/>
      <c r="E55" s="486" t="s">
        <v>1080</v>
      </c>
      <c r="F55" s="538"/>
      <c r="G55" s="30"/>
    </row>
    <row r="56" spans="1:7" x14ac:dyDescent="0.2">
      <c r="A56" s="527"/>
      <c r="B56" s="538"/>
      <c r="C56" s="538"/>
      <c r="D56" s="538"/>
      <c r="E56" s="538"/>
      <c r="F56" s="538"/>
      <c r="G56" s="538"/>
    </row>
    <row r="57" spans="1:7" x14ac:dyDescent="0.2">
      <c r="A57" s="536" t="s">
        <v>807</v>
      </c>
      <c r="B57" s="843"/>
      <c r="C57" s="774"/>
      <c r="D57" s="775"/>
      <c r="E57" s="34" t="s">
        <v>58</v>
      </c>
      <c r="F57" s="34" t="s">
        <v>83</v>
      </c>
      <c r="G57" s="538"/>
    </row>
    <row r="58" spans="1:7" ht="26.25" customHeight="1" x14ac:dyDescent="0.2">
      <c r="A58" s="536" t="s">
        <v>807</v>
      </c>
      <c r="B58" s="755" t="s">
        <v>806</v>
      </c>
      <c r="C58" s="783"/>
      <c r="D58" s="784"/>
      <c r="E58" s="446" t="s">
        <v>1062</v>
      </c>
      <c r="F58" s="34"/>
      <c r="G58" s="538"/>
    </row>
    <row r="59" spans="1:7" x14ac:dyDescent="0.2">
      <c r="A59" s="527"/>
      <c r="B59" s="538"/>
      <c r="C59" s="538"/>
      <c r="D59" s="538"/>
      <c r="E59" s="538"/>
      <c r="F59" s="538"/>
      <c r="G59" s="538"/>
    </row>
    <row r="60" spans="1:7" x14ac:dyDescent="0.2">
      <c r="A60" s="536" t="s">
        <v>809</v>
      </c>
      <c r="B60" s="843"/>
      <c r="C60" s="774"/>
      <c r="D60" s="775"/>
      <c r="E60" s="34" t="s">
        <v>58</v>
      </c>
      <c r="F60" s="34" t="s">
        <v>83</v>
      </c>
      <c r="G60" s="538"/>
    </row>
    <row r="61" spans="1:7" ht="27" customHeight="1" x14ac:dyDescent="0.2">
      <c r="A61" s="536" t="s">
        <v>809</v>
      </c>
      <c r="B61" s="755" t="s">
        <v>808</v>
      </c>
      <c r="C61" s="783"/>
      <c r="D61" s="784"/>
      <c r="E61" s="446" t="s">
        <v>1062</v>
      </c>
      <c r="F61" s="34"/>
      <c r="G61" s="538"/>
    </row>
    <row r="62" spans="1:7" x14ac:dyDescent="0.2">
      <c r="A62" s="527"/>
      <c r="B62" s="513"/>
      <c r="C62" s="513"/>
      <c r="D62" s="513"/>
      <c r="E62" s="513"/>
      <c r="F62" s="513"/>
      <c r="G62" s="513"/>
    </row>
    <row r="63" spans="1:7" ht="27.75" customHeight="1" x14ac:dyDescent="0.2">
      <c r="A63" s="536" t="s">
        <v>810</v>
      </c>
      <c r="B63" s="794" t="s">
        <v>59</v>
      </c>
      <c r="C63" s="794"/>
      <c r="D63" s="794"/>
      <c r="E63" s="486" t="s">
        <v>1062</v>
      </c>
      <c r="F63" s="521"/>
      <c r="G63" s="30"/>
    </row>
    <row r="64" spans="1:7" x14ac:dyDescent="0.2">
      <c r="A64" s="536"/>
      <c r="B64" s="521"/>
      <c r="C64" s="521"/>
      <c r="D64" s="521"/>
      <c r="E64" s="521"/>
      <c r="F64" s="521"/>
      <c r="G64" s="30"/>
    </row>
    <row r="65" spans="1:7" ht="26.25" customHeight="1" x14ac:dyDescent="0.2">
      <c r="A65" s="536" t="s">
        <v>811</v>
      </c>
      <c r="B65" s="794" t="s">
        <v>812</v>
      </c>
      <c r="C65" s="794"/>
      <c r="D65" s="794"/>
      <c r="E65" s="486" t="s">
        <v>1081</v>
      </c>
      <c r="F65" s="521"/>
      <c r="G65" s="30"/>
    </row>
    <row r="66" spans="1:7" x14ac:dyDescent="0.2">
      <c r="A66" s="536"/>
      <c r="B66" s="521"/>
      <c r="C66" s="521"/>
      <c r="D66" s="521"/>
      <c r="E66" s="521"/>
      <c r="F66" s="521"/>
      <c r="G66" s="30"/>
    </row>
    <row r="67" spans="1:7" ht="12.75" customHeight="1" x14ac:dyDescent="0.2">
      <c r="A67" s="536" t="s">
        <v>813</v>
      </c>
      <c r="B67" s="829" t="s">
        <v>60</v>
      </c>
      <c r="C67" s="848"/>
      <c r="D67" s="848"/>
      <c r="E67" s="848"/>
      <c r="F67" s="848"/>
      <c r="G67" s="860"/>
    </row>
    <row r="68" spans="1:7" x14ac:dyDescent="0.2">
      <c r="A68" s="536"/>
      <c r="B68" s="861"/>
      <c r="C68" s="862"/>
      <c r="D68" s="862"/>
      <c r="E68" s="862"/>
      <c r="F68" s="862"/>
      <c r="G68" s="863"/>
    </row>
    <row r="69" spans="1:7" x14ac:dyDescent="0.2"/>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K1" location="'D CAS'!A1" display="CAS                                            "/>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40"/>
  <sheetViews>
    <sheetView windowProtection="1" showRuler="0" zoomScaleNormal="100" workbookViewId="0">
      <selection sqref="A1:C1"/>
    </sheetView>
  </sheetViews>
  <sheetFormatPr defaultColWidth="9.140625" defaultRowHeight="12.75" customHeight="1" zeroHeight="1" x14ac:dyDescent="0.2"/>
  <cols>
    <col min="1" max="1" width="4.42578125" style="355" customWidth="1"/>
    <col min="2" max="2" width="66.28515625" style="372" customWidth="1"/>
    <col min="3" max="3" width="12.7109375" style="372" customWidth="1"/>
    <col min="4" max="4" width="9.140625" style="372" customWidth="1"/>
    <col min="5" max="16384" width="9.140625" style="372"/>
  </cols>
  <sheetData>
    <row r="1" spans="1:9" ht="34.5" thickBot="1" x14ac:dyDescent="0.25">
      <c r="A1" s="729" t="s">
        <v>1021</v>
      </c>
      <c r="B1" s="729"/>
      <c r="C1" s="729"/>
      <c r="D1" s="405" t="s">
        <v>1004</v>
      </c>
      <c r="E1" s="406" t="s">
        <v>1005</v>
      </c>
      <c r="F1" s="408" t="s">
        <v>1007</v>
      </c>
      <c r="G1" s="409" t="s">
        <v>989</v>
      </c>
      <c r="H1" s="410" t="s">
        <v>990</v>
      </c>
      <c r="I1" s="407" t="s">
        <v>1006</v>
      </c>
    </row>
    <row r="2" spans="1:9" ht="28.5" customHeight="1" x14ac:dyDescent="0.2">
      <c r="A2" s="376" t="s">
        <v>650</v>
      </c>
      <c r="B2" s="866" t="s">
        <v>788</v>
      </c>
      <c r="C2" s="867"/>
    </row>
    <row r="3" spans="1:9" x14ac:dyDescent="0.2">
      <c r="A3" s="376" t="s">
        <v>650</v>
      </c>
      <c r="B3" s="621" t="s">
        <v>789</v>
      </c>
      <c r="C3" s="623"/>
    </row>
    <row r="4" spans="1:9" x14ac:dyDescent="0.2">
      <c r="A4" s="376" t="s">
        <v>650</v>
      </c>
      <c r="B4" s="223" t="s">
        <v>450</v>
      </c>
      <c r="C4" s="623"/>
    </row>
    <row r="5" spans="1:9" x14ac:dyDescent="0.2">
      <c r="A5" s="376" t="s">
        <v>650</v>
      </c>
      <c r="B5" s="223" t="s">
        <v>790</v>
      </c>
      <c r="C5" s="629" t="s">
        <v>1030</v>
      </c>
    </row>
    <row r="6" spans="1:9" x14ac:dyDescent="0.2">
      <c r="A6" s="376" t="s">
        <v>650</v>
      </c>
      <c r="B6" s="223" t="s">
        <v>791</v>
      </c>
      <c r="C6" s="630" t="s">
        <v>1030</v>
      </c>
    </row>
    <row r="7" spans="1:9" x14ac:dyDescent="0.2">
      <c r="A7" s="376" t="s">
        <v>650</v>
      </c>
      <c r="B7" s="223" t="s">
        <v>792</v>
      </c>
      <c r="C7" s="630" t="s">
        <v>1030</v>
      </c>
    </row>
    <row r="8" spans="1:9" x14ac:dyDescent="0.2">
      <c r="A8" s="376" t="s">
        <v>650</v>
      </c>
      <c r="B8" s="223" t="s">
        <v>793</v>
      </c>
      <c r="C8" s="630" t="s">
        <v>1030</v>
      </c>
    </row>
    <row r="9" spans="1:9" x14ac:dyDescent="0.2">
      <c r="A9" s="376" t="s">
        <v>650</v>
      </c>
      <c r="B9" s="223" t="s">
        <v>794</v>
      </c>
      <c r="C9" s="629"/>
    </row>
    <row r="10" spans="1:9" x14ac:dyDescent="0.2">
      <c r="A10" s="376" t="s">
        <v>650</v>
      </c>
      <c r="B10" s="223" t="s">
        <v>37</v>
      </c>
      <c r="C10" s="630" t="s">
        <v>1030</v>
      </c>
    </row>
    <row r="11" spans="1:9" x14ac:dyDescent="0.2">
      <c r="A11" s="376" t="s">
        <v>650</v>
      </c>
      <c r="B11" s="223" t="s">
        <v>38</v>
      </c>
      <c r="C11" s="629"/>
    </row>
    <row r="12" spans="1:9" x14ac:dyDescent="0.2">
      <c r="A12" s="376" t="s">
        <v>650</v>
      </c>
      <c r="B12" s="223" t="s">
        <v>39</v>
      </c>
      <c r="C12" s="630" t="s">
        <v>1030</v>
      </c>
    </row>
    <row r="13" spans="1:9" x14ac:dyDescent="0.2">
      <c r="A13" s="376" t="s">
        <v>650</v>
      </c>
      <c r="B13" s="223" t="s">
        <v>40</v>
      </c>
      <c r="C13" s="630" t="s">
        <v>1030</v>
      </c>
    </row>
    <row r="14" spans="1:9" x14ac:dyDescent="0.2">
      <c r="A14" s="376" t="s">
        <v>650</v>
      </c>
      <c r="B14" s="223" t="s">
        <v>41</v>
      </c>
      <c r="C14" s="630" t="s">
        <v>1030</v>
      </c>
    </row>
    <row r="15" spans="1:9" x14ac:dyDescent="0.2">
      <c r="A15" s="376" t="s">
        <v>650</v>
      </c>
      <c r="B15" s="223" t="s">
        <v>42</v>
      </c>
      <c r="C15" s="629" t="s">
        <v>1030</v>
      </c>
    </row>
    <row r="16" spans="1:9" x14ac:dyDescent="0.2">
      <c r="A16" s="376" t="s">
        <v>650</v>
      </c>
      <c r="B16" s="223" t="s">
        <v>43</v>
      </c>
      <c r="C16" s="630" t="s">
        <v>1030</v>
      </c>
    </row>
    <row r="17" spans="1:3" x14ac:dyDescent="0.2">
      <c r="A17" s="376" t="s">
        <v>650</v>
      </c>
      <c r="B17" s="223" t="s">
        <v>44</v>
      </c>
      <c r="C17" s="630" t="s">
        <v>1030</v>
      </c>
    </row>
    <row r="18" spans="1:3" x14ac:dyDescent="0.2">
      <c r="A18" s="376" t="s">
        <v>650</v>
      </c>
      <c r="B18" s="223" t="s">
        <v>45</v>
      </c>
      <c r="C18" s="630" t="s">
        <v>1030</v>
      </c>
    </row>
    <row r="19" spans="1:3" x14ac:dyDescent="0.2">
      <c r="A19" s="376" t="s">
        <v>650</v>
      </c>
      <c r="B19" s="223" t="s">
        <v>46</v>
      </c>
      <c r="C19" s="629"/>
    </row>
    <row r="20" spans="1:3" x14ac:dyDescent="0.2">
      <c r="A20" s="376" t="s">
        <v>650</v>
      </c>
      <c r="B20" s="631" t="s">
        <v>47</v>
      </c>
      <c r="C20" s="629"/>
    </row>
    <row r="21" spans="1:3" x14ac:dyDescent="0.2">
      <c r="B21" s="868"/>
      <c r="C21" s="793"/>
    </row>
    <row r="22" spans="1:3" x14ac:dyDescent="0.2">
      <c r="B22" s="620"/>
      <c r="C22" s="632"/>
    </row>
    <row r="23" spans="1:3" x14ac:dyDescent="0.2">
      <c r="A23" s="376" t="s">
        <v>651</v>
      </c>
      <c r="B23" s="298" t="s">
        <v>736</v>
      </c>
      <c r="C23" s="632"/>
    </row>
    <row r="24" spans="1:3" x14ac:dyDescent="0.2">
      <c r="B24" s="256"/>
      <c r="C24" s="632"/>
    </row>
    <row r="25" spans="1:3" ht="24.75" customHeight="1" x14ac:dyDescent="0.2">
      <c r="A25" s="362" t="s">
        <v>652</v>
      </c>
      <c r="B25" s="622" t="s">
        <v>48</v>
      </c>
      <c r="C25" s="633"/>
    </row>
    <row r="26" spans="1:3" x14ac:dyDescent="0.2">
      <c r="A26" s="362" t="s">
        <v>652</v>
      </c>
      <c r="B26" s="223" t="s">
        <v>49</v>
      </c>
      <c r="C26" s="630" t="s">
        <v>1030</v>
      </c>
    </row>
    <row r="27" spans="1:3" x14ac:dyDescent="0.2">
      <c r="A27" s="362" t="s">
        <v>652</v>
      </c>
      <c r="B27" s="223" t="s">
        <v>50</v>
      </c>
      <c r="C27" s="629" t="s">
        <v>1030</v>
      </c>
    </row>
    <row r="28" spans="1:3" x14ac:dyDescent="0.2">
      <c r="A28" s="362" t="s">
        <v>652</v>
      </c>
      <c r="B28" s="223" t="s">
        <v>51</v>
      </c>
      <c r="C28" s="630" t="s">
        <v>1030</v>
      </c>
    </row>
    <row r="29" spans="1:3" x14ac:dyDescent="0.2">
      <c r="A29" s="362" t="s">
        <v>652</v>
      </c>
      <c r="B29" s="223" t="s">
        <v>52</v>
      </c>
      <c r="C29" s="630" t="s">
        <v>1030</v>
      </c>
    </row>
    <row r="30" spans="1:3" x14ac:dyDescent="0.2">
      <c r="A30" s="362" t="s">
        <v>652</v>
      </c>
      <c r="B30" s="223" t="s">
        <v>895</v>
      </c>
      <c r="C30" s="630" t="s">
        <v>1030</v>
      </c>
    </row>
    <row r="31" spans="1:3" x14ac:dyDescent="0.2">
      <c r="A31" s="362" t="s">
        <v>652</v>
      </c>
      <c r="B31" s="223" t="s">
        <v>53</v>
      </c>
      <c r="C31" s="629" t="s">
        <v>1030</v>
      </c>
    </row>
    <row r="32" spans="1:3" x14ac:dyDescent="0.2">
      <c r="A32" s="362" t="s">
        <v>652</v>
      </c>
      <c r="B32" s="223" t="s">
        <v>891</v>
      </c>
      <c r="C32" s="630" t="s">
        <v>1030</v>
      </c>
    </row>
    <row r="33" spans="1:3" x14ac:dyDescent="0.2">
      <c r="A33" s="362" t="s">
        <v>652</v>
      </c>
      <c r="B33" s="223" t="s">
        <v>54</v>
      </c>
      <c r="C33" s="629"/>
    </row>
    <row r="34" spans="1:3" x14ac:dyDescent="0.2">
      <c r="A34" s="362" t="s">
        <v>652</v>
      </c>
      <c r="B34" s="223" t="s">
        <v>55</v>
      </c>
      <c r="C34" s="630" t="s">
        <v>1030</v>
      </c>
    </row>
    <row r="35" spans="1:3" x14ac:dyDescent="0.2">
      <c r="A35" s="362" t="s">
        <v>652</v>
      </c>
      <c r="B35" s="223" t="s">
        <v>56</v>
      </c>
      <c r="C35" s="629"/>
    </row>
    <row r="36" spans="1:3" x14ac:dyDescent="0.2">
      <c r="A36" s="362" t="s">
        <v>652</v>
      </c>
      <c r="B36" s="631" t="s">
        <v>234</v>
      </c>
      <c r="C36" s="630" t="s">
        <v>1030</v>
      </c>
    </row>
    <row r="37" spans="1:3" x14ac:dyDescent="0.2">
      <c r="B37" s="869" t="s">
        <v>1082</v>
      </c>
      <c r="C37" s="870"/>
    </row>
    <row r="38" spans="1:3" x14ac:dyDescent="0.2"/>
    <row r="39" spans="1:3" ht="28.5" x14ac:dyDescent="0.2">
      <c r="B39" s="288" t="s">
        <v>658</v>
      </c>
    </row>
    <row r="40" spans="1:3" x14ac:dyDescent="0.2"/>
  </sheetData>
  <mergeCells count="4">
    <mergeCell ref="A1:C1"/>
    <mergeCell ref="B2:C2"/>
    <mergeCell ref="B21:C21"/>
    <mergeCell ref="B37:C37"/>
  </mergeCells>
  <hyperlinks>
    <hyperlink ref="G1" location="'E CAS'!A1" display="CAS                                            "/>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8"/>
  <sheetViews>
    <sheetView windowProtection="1" showRuler="0" zoomScaleNormal="100" workbookViewId="0">
      <selection sqref="A1:F1"/>
    </sheetView>
  </sheetViews>
  <sheetFormatPr defaultColWidth="9.140625" defaultRowHeight="12.75" customHeight="1" zeroHeight="1" x14ac:dyDescent="0.2"/>
  <cols>
    <col min="1" max="1" width="3.85546875" style="355" customWidth="1"/>
    <col min="2" max="2" width="27" style="372" customWidth="1"/>
    <col min="3" max="3" width="4.7109375" style="372" customWidth="1"/>
    <col min="4" max="4" width="10.7109375" style="372" customWidth="1"/>
    <col min="5" max="6" width="16.7109375" style="372" customWidth="1"/>
    <col min="7" max="8" width="9.140625" style="372" customWidth="1"/>
    <col min="9" max="16384" width="9.140625" style="372"/>
  </cols>
  <sheetData>
    <row r="1" spans="1:12" ht="34.5" thickBot="1" x14ac:dyDescent="0.25">
      <c r="A1" s="729" t="s">
        <v>1020</v>
      </c>
      <c r="B1" s="729"/>
      <c r="C1" s="729"/>
      <c r="D1" s="729"/>
      <c r="E1" s="730"/>
      <c r="F1" s="730"/>
      <c r="G1" s="405" t="s">
        <v>1004</v>
      </c>
      <c r="H1" s="406" t="s">
        <v>1005</v>
      </c>
      <c r="I1" s="408" t="s">
        <v>1007</v>
      </c>
      <c r="J1" s="409" t="s">
        <v>989</v>
      </c>
      <c r="K1" s="410" t="s">
        <v>990</v>
      </c>
      <c r="L1" s="407" t="s">
        <v>1006</v>
      </c>
    </row>
    <row r="2" spans="1:12" ht="8.25" customHeight="1" x14ac:dyDescent="0.2"/>
    <row r="3" spans="1:12" ht="28.5" customHeight="1" x14ac:dyDescent="0.2">
      <c r="A3" s="328" t="s">
        <v>338</v>
      </c>
      <c r="B3" s="873" t="s">
        <v>1110</v>
      </c>
      <c r="C3" s="874"/>
      <c r="D3" s="874"/>
      <c r="E3" s="875"/>
      <c r="F3" s="875"/>
    </row>
    <row r="4" spans="1:12" ht="37.5" customHeight="1" x14ac:dyDescent="0.2">
      <c r="A4" s="376" t="s">
        <v>338</v>
      </c>
      <c r="B4" s="781"/>
      <c r="C4" s="787"/>
      <c r="D4" s="787"/>
      <c r="E4" s="140" t="s">
        <v>591</v>
      </c>
      <c r="F4" s="135" t="s">
        <v>248</v>
      </c>
    </row>
    <row r="5" spans="1:12" ht="39.75" customHeight="1" x14ac:dyDescent="0.2">
      <c r="A5" s="376" t="s">
        <v>338</v>
      </c>
      <c r="B5" s="833" t="s">
        <v>451</v>
      </c>
      <c r="C5" s="793"/>
      <c r="D5" s="793"/>
      <c r="E5" s="132">
        <f>'F CAS'!E5</f>
        <v>0.2118491921005386</v>
      </c>
      <c r="F5" s="132">
        <f>'F CAS'!F5</f>
        <v>0.20140612076095948</v>
      </c>
    </row>
    <row r="6" spans="1:12" x14ac:dyDescent="0.2">
      <c r="A6" s="376" t="s">
        <v>338</v>
      </c>
      <c r="B6" s="772" t="s">
        <v>814</v>
      </c>
      <c r="C6" s="787"/>
      <c r="D6" s="787"/>
      <c r="E6" s="132">
        <f>'F CAS'!E6</f>
        <v>0</v>
      </c>
      <c r="F6" s="132">
        <f>'F CAS'!F6</f>
        <v>0</v>
      </c>
    </row>
    <row r="7" spans="1:12" x14ac:dyDescent="0.2">
      <c r="A7" s="376" t="s">
        <v>338</v>
      </c>
      <c r="B7" s="772" t="s">
        <v>815</v>
      </c>
      <c r="C7" s="787"/>
      <c r="D7" s="787"/>
      <c r="E7" s="132">
        <f>'F CAS'!E7</f>
        <v>0</v>
      </c>
      <c r="F7" s="132">
        <f>'F CAS'!F7</f>
        <v>0</v>
      </c>
    </row>
    <row r="8" spans="1:12" ht="24.75" customHeight="1" x14ac:dyDescent="0.2">
      <c r="A8" s="376" t="s">
        <v>338</v>
      </c>
      <c r="B8" s="772" t="s">
        <v>816</v>
      </c>
      <c r="C8" s="787"/>
      <c r="D8" s="787"/>
      <c r="E8" s="132">
        <f>'F CAS'!E8</f>
        <v>0.92280071813285458</v>
      </c>
      <c r="F8" s="132">
        <f>'F CAS'!F8</f>
        <v>0.68273588792748252</v>
      </c>
    </row>
    <row r="9" spans="1:12" x14ac:dyDescent="0.2">
      <c r="A9" s="376" t="s">
        <v>338</v>
      </c>
      <c r="B9" s="772" t="s">
        <v>817</v>
      </c>
      <c r="C9" s="787"/>
      <c r="D9" s="787"/>
      <c r="E9" s="132">
        <f>'F CAS'!E9</f>
        <v>7.5403949730700179E-2</v>
      </c>
      <c r="F9" s="132">
        <f>'F CAS'!F9</f>
        <v>0.31850020601565721</v>
      </c>
    </row>
    <row r="10" spans="1:12" x14ac:dyDescent="0.2">
      <c r="A10" s="376" t="s">
        <v>338</v>
      </c>
      <c r="B10" s="772" t="s">
        <v>818</v>
      </c>
      <c r="C10" s="787"/>
      <c r="D10" s="787"/>
      <c r="E10" s="132">
        <f>'F CAS'!E10</f>
        <v>1.7953321364452424E-3</v>
      </c>
      <c r="F10" s="132">
        <f>'F CAS'!F10</f>
        <v>3.0490317264112072E-2</v>
      </c>
    </row>
    <row r="11" spans="1:12" x14ac:dyDescent="0.2">
      <c r="A11" s="376" t="s">
        <v>338</v>
      </c>
      <c r="B11" s="772" t="s">
        <v>819</v>
      </c>
      <c r="C11" s="787"/>
      <c r="D11" s="787"/>
      <c r="E11" s="542">
        <f>'F CAS'!E11</f>
        <v>18</v>
      </c>
      <c r="F11" s="542">
        <f>'F CAS'!F11</f>
        <v>20</v>
      </c>
    </row>
    <row r="12" spans="1:12" x14ac:dyDescent="0.2">
      <c r="A12" s="376" t="s">
        <v>338</v>
      </c>
      <c r="B12" s="772" t="s">
        <v>820</v>
      </c>
      <c r="C12" s="787"/>
      <c r="D12" s="787"/>
      <c r="E12" s="542">
        <f>'F CAS'!E12</f>
        <v>18</v>
      </c>
      <c r="F12" s="542">
        <f>'F CAS'!F12</f>
        <v>20</v>
      </c>
    </row>
    <row r="13" spans="1:12" ht="9.75" customHeight="1" x14ac:dyDescent="0.2"/>
    <row r="14" spans="1:12" x14ac:dyDescent="0.2">
      <c r="A14" s="376" t="s">
        <v>337</v>
      </c>
      <c r="B14" s="871" t="s">
        <v>592</v>
      </c>
      <c r="C14" s="731"/>
      <c r="D14" s="731"/>
      <c r="E14" s="872"/>
      <c r="F14" s="872"/>
    </row>
    <row r="15" spans="1:12" x14ac:dyDescent="0.2">
      <c r="A15" s="376" t="s">
        <v>337</v>
      </c>
      <c r="B15" s="303" t="s">
        <v>587</v>
      </c>
      <c r="C15" s="487" t="s">
        <v>1030</v>
      </c>
      <c r="D15" s="333"/>
      <c r="E15" s="363"/>
      <c r="F15" s="363"/>
    </row>
    <row r="16" spans="1:12" x14ac:dyDescent="0.2">
      <c r="A16" s="376" t="s">
        <v>337</v>
      </c>
      <c r="B16" s="518" t="s">
        <v>821</v>
      </c>
      <c r="C16" s="487" t="s">
        <v>1030</v>
      </c>
    </row>
    <row r="17" spans="1:3" x14ac:dyDescent="0.2">
      <c r="A17" s="376" t="s">
        <v>337</v>
      </c>
      <c r="B17" s="518" t="s">
        <v>822</v>
      </c>
      <c r="C17" s="487" t="s">
        <v>1030</v>
      </c>
    </row>
    <row r="18" spans="1:3" x14ac:dyDescent="0.2">
      <c r="A18" s="376" t="s">
        <v>337</v>
      </c>
      <c r="B18" s="518" t="s">
        <v>309</v>
      </c>
      <c r="C18" s="487" t="s">
        <v>1030</v>
      </c>
    </row>
    <row r="19" spans="1:3" x14ac:dyDescent="0.2">
      <c r="A19" s="376" t="s">
        <v>337</v>
      </c>
      <c r="B19" s="518" t="s">
        <v>310</v>
      </c>
      <c r="C19" s="487" t="s">
        <v>1030</v>
      </c>
    </row>
    <row r="20" spans="1:3" ht="25.5" x14ac:dyDescent="0.2">
      <c r="A20" s="376" t="s">
        <v>337</v>
      </c>
      <c r="B20" s="278" t="s">
        <v>588</v>
      </c>
      <c r="C20" s="487" t="s">
        <v>1030</v>
      </c>
    </row>
    <row r="21" spans="1:3" x14ac:dyDescent="0.2">
      <c r="A21" s="376" t="s">
        <v>337</v>
      </c>
      <c r="B21" s="518" t="s">
        <v>311</v>
      </c>
      <c r="C21" s="487" t="s">
        <v>1030</v>
      </c>
    </row>
    <row r="22" spans="1:3" x14ac:dyDescent="0.2">
      <c r="A22" s="376" t="s">
        <v>337</v>
      </c>
      <c r="B22" s="518" t="s">
        <v>312</v>
      </c>
      <c r="C22" s="487" t="s">
        <v>1030</v>
      </c>
    </row>
    <row r="23" spans="1:3" x14ac:dyDescent="0.2">
      <c r="A23" s="376" t="s">
        <v>337</v>
      </c>
      <c r="B23" s="518" t="s">
        <v>313</v>
      </c>
      <c r="C23" s="96"/>
    </row>
    <row r="24" spans="1:3" x14ac:dyDescent="0.2">
      <c r="A24" s="376" t="s">
        <v>337</v>
      </c>
      <c r="B24" s="526" t="s">
        <v>589</v>
      </c>
      <c r="C24" s="96"/>
    </row>
    <row r="25" spans="1:3" x14ac:dyDescent="0.2">
      <c r="A25" s="376" t="s">
        <v>337</v>
      </c>
      <c r="B25" s="518" t="s">
        <v>314</v>
      </c>
      <c r="C25" s="487" t="s">
        <v>1030</v>
      </c>
    </row>
    <row r="26" spans="1:3" x14ac:dyDescent="0.2">
      <c r="A26" s="376" t="s">
        <v>337</v>
      </c>
      <c r="B26" s="518" t="s">
        <v>315</v>
      </c>
      <c r="C26" s="487" t="s">
        <v>1030</v>
      </c>
    </row>
    <row r="27" spans="1:3" x14ac:dyDescent="0.2">
      <c r="A27" s="376" t="s">
        <v>337</v>
      </c>
      <c r="B27" s="518" t="s">
        <v>316</v>
      </c>
      <c r="C27" s="96"/>
    </row>
    <row r="28" spans="1:3" x14ac:dyDescent="0.2">
      <c r="A28" s="376" t="s">
        <v>337</v>
      </c>
      <c r="B28" s="518" t="s">
        <v>317</v>
      </c>
      <c r="C28" s="96"/>
    </row>
    <row r="29" spans="1:3" x14ac:dyDescent="0.2">
      <c r="A29" s="376" t="s">
        <v>337</v>
      </c>
      <c r="B29" s="518" t="s">
        <v>318</v>
      </c>
      <c r="C29" s="487" t="s">
        <v>1030</v>
      </c>
    </row>
    <row r="30" spans="1:3" x14ac:dyDescent="0.2">
      <c r="A30" s="376" t="s">
        <v>337</v>
      </c>
      <c r="B30" s="518" t="s">
        <v>319</v>
      </c>
      <c r="C30" s="487" t="s">
        <v>1030</v>
      </c>
    </row>
    <row r="31" spans="1:3" x14ac:dyDescent="0.2">
      <c r="A31" s="376" t="s">
        <v>337</v>
      </c>
      <c r="B31" s="518" t="s">
        <v>320</v>
      </c>
      <c r="C31" s="487" t="s">
        <v>1030</v>
      </c>
    </row>
    <row r="32" spans="1:3" x14ac:dyDescent="0.2">
      <c r="A32" s="376" t="s">
        <v>337</v>
      </c>
      <c r="B32" s="518" t="s">
        <v>321</v>
      </c>
      <c r="C32" s="487" t="s">
        <v>1030</v>
      </c>
    </row>
    <row r="33" spans="1:8" x14ac:dyDescent="0.2">
      <c r="A33" s="376" t="s">
        <v>337</v>
      </c>
      <c r="B33" s="518" t="s">
        <v>322</v>
      </c>
      <c r="C33" s="487" t="s">
        <v>1030</v>
      </c>
    </row>
    <row r="34" spans="1:8" x14ac:dyDescent="0.2">
      <c r="A34" s="376" t="s">
        <v>337</v>
      </c>
      <c r="B34" s="518" t="s">
        <v>323</v>
      </c>
      <c r="C34" s="487"/>
    </row>
    <row r="35" spans="1:8" x14ac:dyDescent="0.2">
      <c r="A35" s="376" t="s">
        <v>337</v>
      </c>
      <c r="B35" s="518" t="s">
        <v>324</v>
      </c>
      <c r="C35" s="487"/>
    </row>
    <row r="36" spans="1:8" ht="9" customHeight="1" x14ac:dyDescent="0.2"/>
    <row r="37" spans="1:8" x14ac:dyDescent="0.2">
      <c r="A37" s="376" t="s">
        <v>336</v>
      </c>
      <c r="B37" s="879" t="s">
        <v>737</v>
      </c>
      <c r="C37" s="862"/>
      <c r="D37" s="862"/>
      <c r="E37" s="880"/>
      <c r="F37" s="881"/>
      <c r="G37" s="213"/>
    </row>
    <row r="38" spans="1:8" s="136" customFormat="1" ht="25.5" x14ac:dyDescent="0.2">
      <c r="A38" s="376" t="s">
        <v>336</v>
      </c>
      <c r="B38" s="137"/>
      <c r="C38" s="882" t="s">
        <v>596</v>
      </c>
      <c r="D38" s="882"/>
      <c r="E38" s="138" t="s">
        <v>598</v>
      </c>
      <c r="F38" s="883" t="s">
        <v>597</v>
      </c>
      <c r="G38" s="884"/>
      <c r="H38" s="139"/>
    </row>
    <row r="39" spans="1:8" x14ac:dyDescent="0.2">
      <c r="A39" s="376" t="s">
        <v>336</v>
      </c>
      <c r="B39" s="84" t="s">
        <v>593</v>
      </c>
      <c r="C39" s="876"/>
      <c r="D39" s="877"/>
      <c r="E39" s="487" t="s">
        <v>1072</v>
      </c>
      <c r="F39" s="734" t="s">
        <v>1073</v>
      </c>
      <c r="G39" s="784"/>
      <c r="H39" s="352"/>
    </row>
    <row r="40" spans="1:8" x14ac:dyDescent="0.2">
      <c r="A40" s="376" t="s">
        <v>336</v>
      </c>
      <c r="B40" s="84" t="s">
        <v>594</v>
      </c>
      <c r="C40" s="876"/>
      <c r="D40" s="877"/>
      <c r="E40" s="226"/>
      <c r="F40" s="755"/>
      <c r="G40" s="784"/>
      <c r="H40" s="352"/>
    </row>
    <row r="41" spans="1:8" x14ac:dyDescent="0.2">
      <c r="A41" s="376" t="s">
        <v>336</v>
      </c>
      <c r="B41" s="84" t="s">
        <v>595</v>
      </c>
      <c r="C41" s="876"/>
      <c r="D41" s="877"/>
      <c r="E41" s="487" t="s">
        <v>1072</v>
      </c>
      <c r="F41" s="734" t="s">
        <v>1074</v>
      </c>
      <c r="G41" s="784"/>
      <c r="H41" s="352"/>
    </row>
    <row r="42" spans="1:8" ht="9" customHeight="1" x14ac:dyDescent="0.2"/>
    <row r="43" spans="1:8" ht="26.25" customHeight="1" x14ac:dyDescent="0.2">
      <c r="A43" s="376" t="s">
        <v>335</v>
      </c>
      <c r="B43" s="871" t="s">
        <v>547</v>
      </c>
      <c r="C43" s="731"/>
      <c r="D43" s="731"/>
      <c r="E43" s="731"/>
      <c r="F43" s="731"/>
    </row>
    <row r="44" spans="1:8" x14ac:dyDescent="0.2">
      <c r="A44" s="376" t="s">
        <v>335</v>
      </c>
      <c r="B44" s="518" t="s">
        <v>325</v>
      </c>
      <c r="C44" s="96"/>
    </row>
    <row r="45" spans="1:8" x14ac:dyDescent="0.2">
      <c r="A45" s="376" t="s">
        <v>335</v>
      </c>
      <c r="B45" s="518" t="s">
        <v>326</v>
      </c>
      <c r="C45" s="96"/>
    </row>
    <row r="46" spans="1:8" x14ac:dyDescent="0.2">
      <c r="A46" s="376" t="s">
        <v>335</v>
      </c>
      <c r="B46" s="518" t="s">
        <v>327</v>
      </c>
      <c r="C46" s="96"/>
    </row>
    <row r="47" spans="1:8" ht="25.5" x14ac:dyDescent="0.2">
      <c r="A47" s="376" t="s">
        <v>335</v>
      </c>
      <c r="B47" s="518" t="s">
        <v>328</v>
      </c>
      <c r="C47" s="96"/>
    </row>
    <row r="48" spans="1:8" x14ac:dyDescent="0.2">
      <c r="A48" s="376" t="s">
        <v>335</v>
      </c>
      <c r="B48" s="518" t="s">
        <v>329</v>
      </c>
      <c r="C48" s="487" t="s">
        <v>1030</v>
      </c>
    </row>
    <row r="49" spans="1:4" ht="27.75" customHeight="1" x14ac:dyDescent="0.2">
      <c r="A49" s="376" t="s">
        <v>335</v>
      </c>
      <c r="B49" s="518" t="s">
        <v>330</v>
      </c>
      <c r="C49" s="487" t="s">
        <v>1030</v>
      </c>
    </row>
    <row r="50" spans="1:4" ht="24.75" customHeight="1" x14ac:dyDescent="0.2">
      <c r="A50" s="376" t="s">
        <v>335</v>
      </c>
      <c r="B50" s="518" t="s">
        <v>331</v>
      </c>
      <c r="C50" s="96"/>
    </row>
    <row r="51" spans="1:4" x14ac:dyDescent="0.2">
      <c r="A51" s="376" t="s">
        <v>335</v>
      </c>
      <c r="B51" s="518" t="s">
        <v>332</v>
      </c>
      <c r="C51" s="96"/>
    </row>
    <row r="52" spans="1:4" x14ac:dyDescent="0.2">
      <c r="A52" s="376" t="s">
        <v>335</v>
      </c>
      <c r="B52" s="518" t="s">
        <v>333</v>
      </c>
      <c r="C52" s="487" t="s">
        <v>1030</v>
      </c>
    </row>
    <row r="53" spans="1:4" x14ac:dyDescent="0.2">
      <c r="A53" s="376" t="s">
        <v>335</v>
      </c>
      <c r="B53" s="526" t="s">
        <v>157</v>
      </c>
      <c r="C53" s="96"/>
    </row>
    <row r="54" spans="1:4" x14ac:dyDescent="0.2">
      <c r="A54" s="376" t="s">
        <v>335</v>
      </c>
      <c r="B54" s="309" t="s">
        <v>158</v>
      </c>
      <c r="C54" s="96"/>
    </row>
    <row r="55" spans="1:4" ht="15.75" customHeight="1" x14ac:dyDescent="0.2">
      <c r="A55" s="376" t="s">
        <v>335</v>
      </c>
      <c r="B55" s="531" t="s">
        <v>334</v>
      </c>
      <c r="C55" s="96"/>
      <c r="D55" s="30"/>
    </row>
    <row r="56" spans="1:4" ht="13.5" customHeight="1" x14ac:dyDescent="0.2">
      <c r="A56" s="376"/>
      <c r="B56" s="323"/>
      <c r="C56" s="324"/>
      <c r="D56" s="30"/>
    </row>
    <row r="57" spans="1:4" ht="3.75" customHeight="1" x14ac:dyDescent="0.2">
      <c r="A57" s="376"/>
      <c r="B57" s="878"/>
      <c r="C57" s="878"/>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J1" location="'F CAS'!A1" display="CAS                                            "/>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7"/>
  <sheetViews>
    <sheetView windowProtection="1" showRuler="0" zoomScaleNormal="100" workbookViewId="0">
      <selection sqref="A1:E1"/>
    </sheetView>
  </sheetViews>
  <sheetFormatPr defaultColWidth="9.140625" defaultRowHeight="12.75" customHeight="1" zeroHeight="1" x14ac:dyDescent="0.2"/>
  <cols>
    <col min="1" max="1" width="3.85546875" style="355" customWidth="1"/>
    <col min="2" max="2" width="29.28515625" style="372" customWidth="1"/>
    <col min="3" max="5" width="18.7109375" style="372" customWidth="1"/>
    <col min="6" max="6" width="9.28515625" style="372" customWidth="1"/>
    <col min="7" max="16384" width="9.140625" style="372"/>
  </cols>
  <sheetData>
    <row r="1" spans="1:10" ht="34.5" thickBot="1" x14ac:dyDescent="0.25">
      <c r="A1" s="729" t="s">
        <v>1019</v>
      </c>
      <c r="B1" s="729"/>
      <c r="C1" s="729"/>
      <c r="D1" s="729"/>
      <c r="E1" s="729"/>
      <c r="F1" s="405" t="s">
        <v>1004</v>
      </c>
      <c r="G1" s="406" t="s">
        <v>1005</v>
      </c>
      <c r="H1" s="408" t="s">
        <v>1007</v>
      </c>
      <c r="I1" s="409" t="s">
        <v>989</v>
      </c>
      <c r="J1" s="407" t="s">
        <v>1006</v>
      </c>
    </row>
    <row r="2" spans="1:10" ht="18" x14ac:dyDescent="0.2">
      <c r="A2" s="377"/>
      <c r="B2" s="377"/>
      <c r="C2" s="377"/>
      <c r="D2" s="377"/>
      <c r="E2" s="377"/>
    </row>
    <row r="3" spans="1:10" s="256" customFormat="1" x14ac:dyDescent="0.2">
      <c r="A3" s="240" t="s">
        <v>720</v>
      </c>
      <c r="B3" s="317" t="s">
        <v>149</v>
      </c>
      <c r="C3" s="317"/>
      <c r="D3" s="317"/>
      <c r="E3" s="317"/>
    </row>
    <row r="4" spans="1:10" x14ac:dyDescent="0.2"/>
    <row r="5" spans="1:10" ht="27.75" customHeight="1" x14ac:dyDescent="0.2">
      <c r="B5" s="871" t="s">
        <v>1108</v>
      </c>
      <c r="C5" s="871"/>
      <c r="D5" s="871"/>
      <c r="E5" s="871"/>
    </row>
    <row r="6" spans="1:10" s="213" customFormat="1" x14ac:dyDescent="0.2">
      <c r="A6" s="360"/>
      <c r="B6" s="336"/>
      <c r="C6" s="336"/>
      <c r="D6" s="336"/>
      <c r="E6" s="336"/>
    </row>
    <row r="7" spans="1:10" s="213" customFormat="1" ht="38.25" customHeight="1" x14ac:dyDescent="0.2">
      <c r="A7" s="489"/>
      <c r="B7" s="888" t="s">
        <v>1109</v>
      </c>
      <c r="C7" s="836"/>
      <c r="D7" s="836"/>
      <c r="E7" s="836"/>
    </row>
    <row r="8" spans="1:10" s="213" customFormat="1" x14ac:dyDescent="0.2">
      <c r="A8" s="360"/>
      <c r="B8" s="490"/>
      <c r="C8" s="645"/>
      <c r="D8" s="356"/>
      <c r="E8" s="218"/>
    </row>
    <row r="9" spans="1:10" x14ac:dyDescent="0.2">
      <c r="A9" s="376"/>
      <c r="B9" s="376"/>
      <c r="C9" s="376"/>
      <c r="D9" s="376"/>
      <c r="E9" s="376"/>
    </row>
    <row r="10" spans="1:10" ht="117" customHeight="1" x14ac:dyDescent="0.2">
      <c r="A10" s="240" t="s">
        <v>561</v>
      </c>
      <c r="B10" s="889" t="s">
        <v>1142</v>
      </c>
      <c r="C10" s="836"/>
      <c r="D10" s="836"/>
      <c r="E10" s="836"/>
    </row>
    <row r="11" spans="1:10" x14ac:dyDescent="0.2">
      <c r="A11" s="376"/>
      <c r="C11" s="56"/>
      <c r="D11" s="376"/>
      <c r="E11" s="376"/>
    </row>
    <row r="12" spans="1:10" x14ac:dyDescent="0.2">
      <c r="A12" s="376" t="s">
        <v>561</v>
      </c>
      <c r="B12" s="370"/>
      <c r="C12" s="145" t="s">
        <v>548</v>
      </c>
      <c r="D12" s="145" t="s">
        <v>248</v>
      </c>
    </row>
    <row r="13" spans="1:10" ht="25.5" x14ac:dyDescent="0.2">
      <c r="A13" s="376" t="s">
        <v>561</v>
      </c>
      <c r="B13" s="345" t="s">
        <v>459</v>
      </c>
      <c r="C13" s="147">
        <f>'G CAS'!C13</f>
        <v>36060</v>
      </c>
      <c r="D13" s="147">
        <f>'G CAS'!D13</f>
        <v>36060</v>
      </c>
    </row>
    <row r="14" spans="1:10" ht="38.25" x14ac:dyDescent="0.2">
      <c r="A14" s="376" t="s">
        <v>561</v>
      </c>
      <c r="B14" s="345" t="s">
        <v>460</v>
      </c>
      <c r="C14" s="147"/>
      <c r="D14" s="147"/>
    </row>
    <row r="15" spans="1:10" ht="25.5" x14ac:dyDescent="0.2">
      <c r="A15" s="376" t="s">
        <v>561</v>
      </c>
      <c r="B15" s="345" t="s">
        <v>461</v>
      </c>
      <c r="C15" s="147"/>
      <c r="D15" s="147"/>
    </row>
    <row r="16" spans="1:10" ht="25.5" x14ac:dyDescent="0.2">
      <c r="A16" s="376" t="s">
        <v>561</v>
      </c>
      <c r="B16" s="345" t="s">
        <v>462</v>
      </c>
      <c r="C16" s="147"/>
      <c r="D16" s="147"/>
    </row>
    <row r="17" spans="1:5" ht="25.5" x14ac:dyDescent="0.2">
      <c r="A17" s="376" t="s">
        <v>561</v>
      </c>
      <c r="B17" s="335" t="s">
        <v>463</v>
      </c>
      <c r="C17" s="147"/>
      <c r="D17" s="147"/>
    </row>
    <row r="18" spans="1:5" x14ac:dyDescent="0.2">
      <c r="A18" s="376"/>
      <c r="B18" s="146"/>
      <c r="C18" s="148"/>
      <c r="D18" s="149"/>
    </row>
    <row r="19" spans="1:5" x14ac:dyDescent="0.2">
      <c r="A19" s="376" t="s">
        <v>561</v>
      </c>
      <c r="B19" s="335" t="s">
        <v>277</v>
      </c>
      <c r="C19" s="147">
        <f>'G CAS'!C19</f>
        <v>150</v>
      </c>
      <c r="D19" s="147">
        <f>'G CAS'!D19</f>
        <v>150</v>
      </c>
    </row>
    <row r="20" spans="1:5" x14ac:dyDescent="0.2">
      <c r="A20" s="376"/>
      <c r="B20" s="146"/>
      <c r="C20" s="148"/>
      <c r="D20" s="149"/>
    </row>
    <row r="21" spans="1:5" ht="25.5" x14ac:dyDescent="0.2">
      <c r="A21" s="376" t="s">
        <v>561</v>
      </c>
      <c r="B21" s="335" t="s">
        <v>278</v>
      </c>
      <c r="C21" s="147">
        <f>'G CAS'!C21</f>
        <v>10340</v>
      </c>
      <c r="D21" s="147"/>
    </row>
    <row r="22" spans="1:5" ht="25.5" x14ac:dyDescent="0.2">
      <c r="A22" s="376" t="s">
        <v>561</v>
      </c>
      <c r="B22" s="335" t="s">
        <v>279</v>
      </c>
      <c r="C22" s="147">
        <f>'G CAS'!C22</f>
        <v>5830</v>
      </c>
      <c r="D22" s="147"/>
    </row>
    <row r="23" spans="1:5" ht="25.5" x14ac:dyDescent="0.2">
      <c r="A23" s="376" t="s">
        <v>561</v>
      </c>
      <c r="B23" s="335" t="s">
        <v>280</v>
      </c>
      <c r="C23" s="147">
        <f>'G CAS'!C23</f>
        <v>4510</v>
      </c>
      <c r="D23" s="147"/>
    </row>
    <row r="24" spans="1:5" x14ac:dyDescent="0.2"/>
    <row r="25" spans="1:5" ht="38.25" customHeight="1" x14ac:dyDescent="0.2">
      <c r="A25" s="376" t="s">
        <v>561</v>
      </c>
      <c r="B25" s="832" t="s">
        <v>281</v>
      </c>
      <c r="C25" s="757"/>
      <c r="D25" s="150">
        <f>'G CAS'!D25</f>
        <v>46550</v>
      </c>
    </row>
    <row r="26" spans="1:5" x14ac:dyDescent="0.2">
      <c r="A26" s="376"/>
      <c r="B26" s="352"/>
      <c r="C26" s="352"/>
      <c r="D26" s="151"/>
    </row>
    <row r="27" spans="1:5" x14ac:dyDescent="0.2">
      <c r="A27" s="376" t="s">
        <v>561</v>
      </c>
      <c r="B27" s="885" t="s">
        <v>282</v>
      </c>
      <c r="C27" s="830"/>
      <c r="D27" s="830"/>
      <c r="E27" s="886"/>
    </row>
    <row r="28" spans="1:5" x14ac:dyDescent="0.2">
      <c r="A28" s="376"/>
      <c r="B28" s="818"/>
      <c r="C28" s="732"/>
      <c r="D28" s="732"/>
      <c r="E28" s="887"/>
    </row>
    <row r="29" spans="1:5" x14ac:dyDescent="0.2"/>
    <row r="30" spans="1:5" x14ac:dyDescent="0.2">
      <c r="A30" s="376" t="s">
        <v>283</v>
      </c>
      <c r="B30" s="843"/>
      <c r="C30" s="775"/>
      <c r="D30" s="34" t="s">
        <v>550</v>
      </c>
      <c r="E30" s="34" t="s">
        <v>551</v>
      </c>
    </row>
    <row r="31" spans="1:5" ht="25.5" customHeight="1" x14ac:dyDescent="0.2">
      <c r="A31" s="376" t="s">
        <v>283</v>
      </c>
      <c r="B31" s="892" t="s">
        <v>549</v>
      </c>
      <c r="C31" s="893"/>
      <c r="D31" s="134">
        <v>12</v>
      </c>
      <c r="E31" s="134">
        <v>18</v>
      </c>
    </row>
    <row r="32" spans="1:5" x14ac:dyDescent="0.2"/>
    <row r="33" spans="1:5" x14ac:dyDescent="0.2">
      <c r="A33" s="376" t="s">
        <v>284</v>
      </c>
      <c r="B33" s="843"/>
      <c r="C33" s="775"/>
      <c r="D33" s="34" t="s">
        <v>490</v>
      </c>
      <c r="E33" s="613" t="s">
        <v>491</v>
      </c>
    </row>
    <row r="34" spans="1:5" ht="27.75" customHeight="1" x14ac:dyDescent="0.2">
      <c r="A34" s="376" t="s">
        <v>284</v>
      </c>
      <c r="B34" s="892" t="s">
        <v>287</v>
      </c>
      <c r="C34" s="893"/>
      <c r="D34" s="96"/>
      <c r="E34" s="96"/>
    </row>
    <row r="35" spans="1:5" x14ac:dyDescent="0.2"/>
    <row r="36" spans="1:5" x14ac:dyDescent="0.2">
      <c r="A36" s="376" t="s">
        <v>285</v>
      </c>
      <c r="D36" s="34" t="s">
        <v>490</v>
      </c>
      <c r="E36" s="613" t="s">
        <v>491</v>
      </c>
    </row>
    <row r="37" spans="1:5" ht="28.5" customHeight="1" x14ac:dyDescent="0.2">
      <c r="A37" s="376" t="s">
        <v>285</v>
      </c>
      <c r="B37" s="890" t="s">
        <v>150</v>
      </c>
      <c r="C37" s="891"/>
      <c r="D37" s="96"/>
      <c r="E37" s="96"/>
    </row>
    <row r="38" spans="1:5" ht="28.5" customHeight="1" x14ac:dyDescent="0.2">
      <c r="A38" s="376" t="s">
        <v>285</v>
      </c>
      <c r="B38" s="890"/>
      <c r="C38" s="891"/>
      <c r="D38" s="312" t="s">
        <v>152</v>
      </c>
      <c r="E38" s="312"/>
    </row>
    <row r="39" spans="1:5" ht="28.5" customHeight="1" x14ac:dyDescent="0.2">
      <c r="A39" s="376" t="s">
        <v>285</v>
      </c>
      <c r="B39" s="890" t="s">
        <v>151</v>
      </c>
      <c r="C39" s="891"/>
      <c r="D39" s="313"/>
      <c r="E39" s="312"/>
    </row>
    <row r="40" spans="1:5" x14ac:dyDescent="0.2">
      <c r="B40" s="739"/>
      <c r="C40" s="739"/>
      <c r="D40" s="739"/>
      <c r="E40" s="739"/>
    </row>
    <row r="41" spans="1:5" ht="19.5" customHeight="1" x14ac:dyDescent="0.2">
      <c r="A41" s="376" t="s">
        <v>286</v>
      </c>
      <c r="B41" s="862" t="s">
        <v>552</v>
      </c>
      <c r="C41" s="732"/>
      <c r="D41" s="732"/>
      <c r="E41" s="732"/>
    </row>
    <row r="42" spans="1:5" ht="25.5" x14ac:dyDescent="0.2">
      <c r="A42" s="376" t="s">
        <v>286</v>
      </c>
      <c r="B42" s="370"/>
      <c r="C42" s="361" t="s">
        <v>553</v>
      </c>
      <c r="D42" s="361" t="s">
        <v>554</v>
      </c>
      <c r="E42" s="361" t="s">
        <v>555</v>
      </c>
    </row>
    <row r="43" spans="1:5" x14ac:dyDescent="0.2">
      <c r="A43" s="376" t="s">
        <v>286</v>
      </c>
      <c r="B43" s="366" t="s">
        <v>556</v>
      </c>
      <c r="C43" s="150">
        <f>'G CAS'!C43</f>
        <v>1214</v>
      </c>
      <c r="D43" s="150">
        <f>'G CAS'!D43</f>
        <v>1214</v>
      </c>
      <c r="E43" s="150">
        <f>'G CAS'!E43</f>
        <v>1214</v>
      </c>
    </row>
    <row r="44" spans="1:5" x14ac:dyDescent="0.2">
      <c r="A44" s="376" t="s">
        <v>286</v>
      </c>
      <c r="B44" s="366" t="s">
        <v>557</v>
      </c>
      <c r="C44" s="152"/>
      <c r="D44" s="152"/>
      <c r="E44" s="150">
        <f>'G CAS'!E44</f>
        <v>2800</v>
      </c>
    </row>
    <row r="45" spans="1:5" x14ac:dyDescent="0.2">
      <c r="A45" s="376" t="s">
        <v>286</v>
      </c>
      <c r="B45" s="366" t="s">
        <v>558</v>
      </c>
      <c r="C45" s="152"/>
      <c r="D45" s="150">
        <f>'G CAS'!D45</f>
        <v>3810</v>
      </c>
      <c r="E45" s="150">
        <f>'G CAS'!E45</f>
        <v>3810</v>
      </c>
    </row>
    <row r="46" spans="1:5" ht="51" x14ac:dyDescent="0.2">
      <c r="A46" s="376" t="s">
        <v>286</v>
      </c>
      <c r="B46" s="304" t="s">
        <v>590</v>
      </c>
      <c r="C46" s="152"/>
      <c r="D46" s="152"/>
      <c r="E46" s="150">
        <f>'G CAS'!E46</f>
        <v>0</v>
      </c>
    </row>
    <row r="47" spans="1:5" x14ac:dyDescent="0.2">
      <c r="A47" s="376" t="s">
        <v>286</v>
      </c>
      <c r="B47" s="366" t="s">
        <v>559</v>
      </c>
      <c r="C47" s="150">
        <f>'G CAS'!C47</f>
        <v>500</v>
      </c>
      <c r="D47" s="150">
        <f>'G CAS'!D47</f>
        <v>1146</v>
      </c>
      <c r="E47" s="150">
        <f>'G CAS'!E47</f>
        <v>1142</v>
      </c>
    </row>
    <row r="48" spans="1:5" x14ac:dyDescent="0.2">
      <c r="A48" s="376" t="s">
        <v>286</v>
      </c>
      <c r="B48" s="366" t="s">
        <v>560</v>
      </c>
      <c r="C48" s="150">
        <f>'G CAS'!C48</f>
        <v>2086</v>
      </c>
      <c r="D48" s="150">
        <f>'G CAS'!D48</f>
        <v>3030</v>
      </c>
      <c r="E48" s="150">
        <f>'G CAS'!E48</f>
        <v>3794</v>
      </c>
    </row>
    <row r="49" spans="1:4" x14ac:dyDescent="0.2"/>
    <row r="50" spans="1:4" x14ac:dyDescent="0.2"/>
    <row r="51" spans="1:4" x14ac:dyDescent="0.2">
      <c r="A51" s="376" t="s">
        <v>393</v>
      </c>
      <c r="B51" s="874" t="s">
        <v>659</v>
      </c>
      <c r="C51" s="874"/>
    </row>
    <row r="52" spans="1:4" ht="25.5" x14ac:dyDescent="0.2">
      <c r="A52" s="376" t="s">
        <v>393</v>
      </c>
      <c r="B52" s="345" t="s">
        <v>824</v>
      </c>
      <c r="C52" s="153">
        <f>'G CAS'!C52</f>
        <v>1510</v>
      </c>
      <c r="D52" s="511" t="s">
        <v>1085</v>
      </c>
    </row>
    <row r="53" spans="1:4" ht="25.5" x14ac:dyDescent="0.2">
      <c r="A53" s="376" t="s">
        <v>393</v>
      </c>
      <c r="B53" s="345" t="s">
        <v>827</v>
      </c>
      <c r="C53" s="153"/>
    </row>
    <row r="54" spans="1:4" ht="25.5" x14ac:dyDescent="0.2">
      <c r="A54" s="376" t="s">
        <v>393</v>
      </c>
      <c r="B54" s="345" t="s">
        <v>461</v>
      </c>
      <c r="C54" s="153"/>
    </row>
    <row r="55" spans="1:4" ht="25.5" x14ac:dyDescent="0.2">
      <c r="A55" s="376" t="s">
        <v>393</v>
      </c>
      <c r="B55" s="345" t="s">
        <v>826</v>
      </c>
      <c r="C55" s="153"/>
    </row>
    <row r="56" spans="1:4" ht="25.5" x14ac:dyDescent="0.2">
      <c r="A56" s="376" t="s">
        <v>393</v>
      </c>
      <c r="B56" s="345" t="s">
        <v>825</v>
      </c>
      <c r="C56" s="153"/>
    </row>
    <row r="57" spans="1:4" x14ac:dyDescent="0.2"/>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I1" location="'G CAS'!A1" display="CAS                                            "/>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68"/>
  <sheetViews>
    <sheetView windowProtection="1" showRuler="0" zoomScaleNormal="100" workbookViewId="0">
      <selection sqref="A1:F1"/>
    </sheetView>
  </sheetViews>
  <sheetFormatPr defaultColWidth="9.140625" defaultRowHeight="12.75" customHeight="1" zeroHeight="1" x14ac:dyDescent="0.2"/>
  <cols>
    <col min="1" max="1" width="4.7109375" style="355" customWidth="1"/>
    <col min="2" max="2" width="2.5703125" style="372" customWidth="1"/>
    <col min="3" max="3" width="41" style="372" customWidth="1"/>
    <col min="4" max="6" width="14.28515625" style="372" customWidth="1"/>
    <col min="7" max="7" width="9.140625" style="372" customWidth="1"/>
    <col min="8" max="16384" width="9.140625" style="372"/>
  </cols>
  <sheetData>
    <row r="1" spans="1:11" ht="34.5" thickBot="1" x14ac:dyDescent="0.25">
      <c r="A1" s="729" t="s">
        <v>1018</v>
      </c>
      <c r="B1" s="729"/>
      <c r="C1" s="729"/>
      <c r="D1" s="729"/>
      <c r="E1" s="729"/>
      <c r="F1" s="729"/>
      <c r="G1" s="405" t="s">
        <v>1004</v>
      </c>
      <c r="H1" s="406" t="s">
        <v>1005</v>
      </c>
      <c r="I1" s="408" t="s">
        <v>1007</v>
      </c>
      <c r="J1" s="409" t="s">
        <v>989</v>
      </c>
      <c r="K1" s="407" t="s">
        <v>1006</v>
      </c>
    </row>
    <row r="2" spans="1:11" x14ac:dyDescent="0.2"/>
    <row r="3" spans="1:11" ht="15.75" x14ac:dyDescent="0.2">
      <c r="B3" s="857" t="s">
        <v>394</v>
      </c>
      <c r="C3" s="835"/>
      <c r="D3" s="835"/>
    </row>
    <row r="4" spans="1:11" ht="116.25" customHeight="1" x14ac:dyDescent="0.2">
      <c r="A4" s="328"/>
      <c r="B4" s="824" t="s">
        <v>1095</v>
      </c>
      <c r="C4" s="731"/>
      <c r="D4" s="731"/>
      <c r="E4" s="731"/>
      <c r="F4" s="731"/>
    </row>
    <row r="5" spans="1:11" x14ac:dyDescent="0.2">
      <c r="A5" s="328"/>
      <c r="B5" s="350"/>
      <c r="C5" s="333"/>
      <c r="D5" s="333"/>
      <c r="E5" s="333"/>
      <c r="F5" s="333"/>
    </row>
    <row r="6" spans="1:11" ht="25.5" x14ac:dyDescent="0.2">
      <c r="A6" s="328" t="s">
        <v>351</v>
      </c>
      <c r="B6" s="901"/>
      <c r="C6" s="902"/>
      <c r="D6" s="902"/>
      <c r="E6" s="608" t="s">
        <v>1097</v>
      </c>
      <c r="F6" s="138" t="s">
        <v>1096</v>
      </c>
    </row>
    <row r="7" spans="1:11" ht="27" customHeight="1" x14ac:dyDescent="0.2">
      <c r="A7" s="376" t="s">
        <v>351</v>
      </c>
      <c r="B7" s="724" t="s">
        <v>211</v>
      </c>
      <c r="C7" s="772"/>
      <c r="D7" s="772"/>
      <c r="E7" s="167" t="s">
        <v>1030</v>
      </c>
      <c r="F7" s="167"/>
    </row>
    <row r="8" spans="1:11" x14ac:dyDescent="0.2">
      <c r="A8" s="376"/>
      <c r="B8" s="219"/>
      <c r="C8" s="352"/>
      <c r="D8" s="352"/>
      <c r="E8" s="220"/>
      <c r="F8" s="220"/>
    </row>
    <row r="9" spans="1:11" x14ac:dyDescent="0.2">
      <c r="A9" s="376" t="s">
        <v>353</v>
      </c>
      <c r="B9" s="836" t="s">
        <v>194</v>
      </c>
      <c r="C9" s="836"/>
      <c r="D9" s="836"/>
      <c r="E9" s="836"/>
      <c r="F9" s="836"/>
    </row>
    <row r="10" spans="1:11" x14ac:dyDescent="0.2">
      <c r="A10" s="376" t="s">
        <v>353</v>
      </c>
      <c r="B10" s="894" t="s">
        <v>195</v>
      </c>
      <c r="C10" s="894"/>
      <c r="D10" s="96" t="s">
        <v>1030</v>
      </c>
    </row>
    <row r="11" spans="1:11" x14ac:dyDescent="0.2">
      <c r="A11" s="376" t="s">
        <v>353</v>
      </c>
      <c r="B11" s="837" t="s">
        <v>196</v>
      </c>
      <c r="C11" s="837"/>
      <c r="D11" s="96"/>
    </row>
    <row r="12" spans="1:11" x14ac:dyDescent="0.2">
      <c r="A12" s="376" t="s">
        <v>353</v>
      </c>
      <c r="B12" s="837" t="s">
        <v>197</v>
      </c>
      <c r="C12" s="837"/>
      <c r="D12" s="96"/>
    </row>
    <row r="13" spans="1:11" x14ac:dyDescent="0.2"/>
    <row r="14" spans="1:11" ht="59.25" x14ac:dyDescent="0.2">
      <c r="A14" s="376" t="s">
        <v>351</v>
      </c>
      <c r="B14" s="895"/>
      <c r="C14" s="896"/>
      <c r="D14" s="897"/>
      <c r="E14" s="373" t="s">
        <v>399</v>
      </c>
      <c r="F14" s="373" t="s">
        <v>400</v>
      </c>
    </row>
    <row r="15" spans="1:11" ht="15" x14ac:dyDescent="0.25">
      <c r="A15" s="376" t="s">
        <v>351</v>
      </c>
      <c r="B15" s="898" t="s">
        <v>395</v>
      </c>
      <c r="C15" s="899"/>
      <c r="D15" s="899"/>
      <c r="E15" s="899"/>
      <c r="F15" s="900"/>
    </row>
    <row r="16" spans="1:11" x14ac:dyDescent="0.2">
      <c r="A16" s="376" t="s">
        <v>351</v>
      </c>
      <c r="B16" s="832" t="s">
        <v>396</v>
      </c>
      <c r="C16" s="756"/>
      <c r="D16" s="757"/>
      <c r="E16" s="154">
        <f>'H CAS'!E16</f>
        <v>2841090</v>
      </c>
      <c r="F16" s="154">
        <f>'H CAS'!F16</f>
        <v>28373</v>
      </c>
    </row>
    <row r="17" spans="1:6" ht="26.25" customHeight="1" x14ac:dyDescent="0.2">
      <c r="A17" s="376" t="s">
        <v>351</v>
      </c>
      <c r="B17" s="832" t="s">
        <v>464</v>
      </c>
      <c r="C17" s="756"/>
      <c r="D17" s="757"/>
      <c r="E17" s="154">
        <f>'H CAS'!E17</f>
        <v>3905384</v>
      </c>
      <c r="F17" s="154">
        <f>'H CAS'!F17</f>
        <v>0</v>
      </c>
    </row>
    <row r="18" spans="1:6" ht="40.5" customHeight="1" x14ac:dyDescent="0.2">
      <c r="A18" s="376" t="s">
        <v>351</v>
      </c>
      <c r="B18" s="890" t="s">
        <v>774</v>
      </c>
      <c r="C18" s="906"/>
      <c r="D18" s="891"/>
      <c r="E18" s="154">
        <f>'H CAS'!E18</f>
        <v>28174619</v>
      </c>
      <c r="F18" s="154">
        <f>'H CAS'!F18</f>
        <v>8761683</v>
      </c>
    </row>
    <row r="19" spans="1:6" ht="27.75" customHeight="1" x14ac:dyDescent="0.2">
      <c r="A19" s="376" t="s">
        <v>351</v>
      </c>
      <c r="B19" s="832" t="s">
        <v>212</v>
      </c>
      <c r="C19" s="756"/>
      <c r="D19" s="757"/>
      <c r="E19" s="154">
        <f>'H CAS'!E19</f>
        <v>776201</v>
      </c>
      <c r="F19" s="154">
        <f>'H CAS'!F19</f>
        <v>510812</v>
      </c>
    </row>
    <row r="20" spans="1:6" x14ac:dyDescent="0.2">
      <c r="A20" s="376" t="s">
        <v>351</v>
      </c>
      <c r="B20" s="903" t="s">
        <v>508</v>
      </c>
      <c r="C20" s="904"/>
      <c r="D20" s="905"/>
      <c r="E20" s="155">
        <f>SUM(E16:E19)</f>
        <v>35697294</v>
      </c>
      <c r="F20" s="155">
        <f>SUM(F16:F19)</f>
        <v>9300868</v>
      </c>
    </row>
    <row r="21" spans="1:6" ht="15" x14ac:dyDescent="0.25">
      <c r="A21" s="376" t="s">
        <v>351</v>
      </c>
      <c r="B21" s="898" t="s">
        <v>509</v>
      </c>
      <c r="C21" s="899"/>
      <c r="D21" s="899"/>
      <c r="E21" s="899"/>
      <c r="F21" s="900"/>
    </row>
    <row r="22" spans="1:6" x14ac:dyDescent="0.2">
      <c r="A22" s="376" t="s">
        <v>351</v>
      </c>
      <c r="B22" s="832" t="s">
        <v>510</v>
      </c>
      <c r="C22" s="756"/>
      <c r="D22" s="757"/>
      <c r="E22" s="156">
        <f>'H CAS'!E22</f>
        <v>10853358</v>
      </c>
      <c r="F22" s="156">
        <f>'H CAS'!F22</f>
        <v>7092612</v>
      </c>
    </row>
    <row r="23" spans="1:6" x14ac:dyDescent="0.2">
      <c r="A23" s="376" t="s">
        <v>351</v>
      </c>
      <c r="B23" s="832" t="s">
        <v>828</v>
      </c>
      <c r="C23" s="756"/>
      <c r="D23" s="757"/>
      <c r="E23" s="156">
        <f>'H CAS'!E23</f>
        <v>600000</v>
      </c>
      <c r="F23" s="370"/>
    </row>
    <row r="24" spans="1:6" ht="25.5" customHeight="1" x14ac:dyDescent="0.2">
      <c r="A24" s="376" t="s">
        <v>351</v>
      </c>
      <c r="B24" s="832" t="s">
        <v>465</v>
      </c>
      <c r="C24" s="756"/>
      <c r="D24" s="757"/>
      <c r="E24" s="156">
        <f>'H CAS'!E24</f>
        <v>2130327</v>
      </c>
      <c r="F24" s="156">
        <f>'H CAS'!F24</f>
        <v>877213</v>
      </c>
    </row>
    <row r="25" spans="1:6" x14ac:dyDescent="0.2">
      <c r="A25" s="376" t="s">
        <v>351</v>
      </c>
      <c r="B25" s="903" t="s">
        <v>511</v>
      </c>
      <c r="C25" s="904"/>
      <c r="D25" s="905"/>
      <c r="E25" s="155">
        <f>SUM(E22:E24)</f>
        <v>13583685</v>
      </c>
      <c r="F25" s="155">
        <f>SUM(F22,F24)</f>
        <v>7969825</v>
      </c>
    </row>
    <row r="26" spans="1:6" ht="15" x14ac:dyDescent="0.25">
      <c r="A26" s="376" t="s">
        <v>351</v>
      </c>
      <c r="B26" s="898" t="s">
        <v>344</v>
      </c>
      <c r="C26" s="899"/>
      <c r="D26" s="899"/>
      <c r="E26" s="899"/>
      <c r="F26" s="900"/>
    </row>
    <row r="27" spans="1:6" x14ac:dyDescent="0.2">
      <c r="A27" s="376" t="s">
        <v>351</v>
      </c>
      <c r="B27" s="755" t="s">
        <v>512</v>
      </c>
      <c r="C27" s="783"/>
      <c r="D27" s="784"/>
      <c r="E27" s="156">
        <f>'H CAS'!E27</f>
        <v>1936738</v>
      </c>
      <c r="F27" s="156">
        <f>'H CAS'!F27</f>
        <v>2718820</v>
      </c>
    </row>
    <row r="28" spans="1:6" ht="38.25" customHeight="1" x14ac:dyDescent="0.2">
      <c r="A28" s="376" t="s">
        <v>351</v>
      </c>
      <c r="B28" s="755" t="s">
        <v>466</v>
      </c>
      <c r="C28" s="783"/>
      <c r="D28" s="784"/>
      <c r="E28" s="156">
        <f>'H CAS'!E28</f>
        <v>1116788</v>
      </c>
      <c r="F28" s="156">
        <f>'H CAS'!F28</f>
        <v>822651</v>
      </c>
    </row>
    <row r="29" spans="1:6" x14ac:dyDescent="0.2">
      <c r="A29" s="376" t="s">
        <v>351</v>
      </c>
      <c r="B29" s="755" t="s">
        <v>513</v>
      </c>
      <c r="C29" s="783"/>
      <c r="D29" s="784"/>
      <c r="E29" s="156">
        <f>'H CAS'!E29</f>
        <v>0</v>
      </c>
      <c r="F29" s="156">
        <f>'H CAS'!F29</f>
        <v>0</v>
      </c>
    </row>
    <row r="30" spans="1:6" x14ac:dyDescent="0.2"/>
    <row r="31" spans="1:6" ht="87" customHeight="1" x14ac:dyDescent="0.2">
      <c r="A31" s="376" t="s">
        <v>352</v>
      </c>
      <c r="B31" s="871" t="s">
        <v>159</v>
      </c>
      <c r="C31" s="836"/>
      <c r="D31" s="836"/>
      <c r="E31" s="836"/>
      <c r="F31" s="836"/>
    </row>
    <row r="32" spans="1:6" ht="36" x14ac:dyDescent="0.2">
      <c r="A32" s="376" t="s">
        <v>352</v>
      </c>
      <c r="B32" s="169"/>
      <c r="C32" s="170"/>
      <c r="D32" s="31" t="s">
        <v>514</v>
      </c>
      <c r="E32" s="31" t="s">
        <v>515</v>
      </c>
      <c r="F32" s="31" t="s">
        <v>516</v>
      </c>
    </row>
    <row r="33" spans="1:6" ht="36" x14ac:dyDescent="0.2">
      <c r="A33" s="328" t="s">
        <v>352</v>
      </c>
      <c r="B33" s="329" t="s">
        <v>517</v>
      </c>
      <c r="C33" s="159" t="s">
        <v>1099</v>
      </c>
      <c r="D33" s="160">
        <f>'H CAS'!D33</f>
        <v>557</v>
      </c>
      <c r="E33" s="160">
        <f>'H CAS'!E33</f>
        <v>2356</v>
      </c>
      <c r="F33" s="160">
        <f>'H CAS'!F33</f>
        <v>68</v>
      </c>
    </row>
    <row r="34" spans="1:6" ht="24.75" customHeight="1" x14ac:dyDescent="0.2">
      <c r="A34" s="376" t="s">
        <v>352</v>
      </c>
      <c r="B34" s="158" t="s">
        <v>520</v>
      </c>
      <c r="C34" s="159" t="s">
        <v>467</v>
      </c>
      <c r="D34" s="160">
        <f>'H CAS'!D34</f>
        <v>502</v>
      </c>
      <c r="E34" s="160">
        <f>'H CAS'!E34</f>
        <v>2005</v>
      </c>
      <c r="F34" s="160">
        <f>'H CAS'!F34</f>
        <v>45</v>
      </c>
    </row>
    <row r="35" spans="1:6" ht="24" x14ac:dyDescent="0.2">
      <c r="A35" s="376" t="s">
        <v>352</v>
      </c>
      <c r="B35" s="158" t="s">
        <v>521</v>
      </c>
      <c r="C35" s="159" t="s">
        <v>522</v>
      </c>
      <c r="D35" s="160">
        <f>'H CAS'!D35</f>
        <v>433</v>
      </c>
      <c r="E35" s="160">
        <f>'H CAS'!E35</f>
        <v>1711</v>
      </c>
      <c r="F35" s="160">
        <f>'H CAS'!F35</f>
        <v>35</v>
      </c>
    </row>
    <row r="36" spans="1:6" ht="24" x14ac:dyDescent="0.2">
      <c r="A36" s="376" t="s">
        <v>352</v>
      </c>
      <c r="B36" s="158" t="s">
        <v>523</v>
      </c>
      <c r="C36" s="159" t="s">
        <v>468</v>
      </c>
      <c r="D36" s="160">
        <f>'H CAS'!D36</f>
        <v>433</v>
      </c>
      <c r="E36" s="160">
        <f>'H CAS'!E36</f>
        <v>1707</v>
      </c>
      <c r="F36" s="160">
        <f>'H CAS'!F36</f>
        <v>35</v>
      </c>
    </row>
    <row r="37" spans="1:6" ht="24" x14ac:dyDescent="0.2">
      <c r="A37" s="376" t="s">
        <v>352</v>
      </c>
      <c r="B37" s="158" t="s">
        <v>524</v>
      </c>
      <c r="C37" s="159" t="s">
        <v>253</v>
      </c>
      <c r="D37" s="160">
        <f>'H CAS'!D37</f>
        <v>433</v>
      </c>
      <c r="E37" s="160">
        <f>'H CAS'!E37</f>
        <v>1704</v>
      </c>
      <c r="F37" s="160">
        <f>'H CAS'!F37</f>
        <v>27</v>
      </c>
    </row>
    <row r="38" spans="1:6" ht="24" x14ac:dyDescent="0.2">
      <c r="A38" s="376" t="s">
        <v>352</v>
      </c>
      <c r="B38" s="158" t="s">
        <v>525</v>
      </c>
      <c r="C38" s="159" t="s">
        <v>254</v>
      </c>
      <c r="D38" s="160">
        <f>'H CAS'!D38</f>
        <v>365</v>
      </c>
      <c r="E38" s="160">
        <f>'H CAS'!E38</f>
        <v>1443</v>
      </c>
      <c r="F38" s="160">
        <f>'H CAS'!F38</f>
        <v>30</v>
      </c>
    </row>
    <row r="39" spans="1:6" ht="24" x14ac:dyDescent="0.2">
      <c r="A39" s="376" t="s">
        <v>352</v>
      </c>
      <c r="B39" s="158" t="s">
        <v>526</v>
      </c>
      <c r="C39" s="159" t="s">
        <v>255</v>
      </c>
      <c r="D39" s="160">
        <f>'H CAS'!D39</f>
        <v>57</v>
      </c>
      <c r="E39" s="160">
        <f>'H CAS'!E39</f>
        <v>227</v>
      </c>
      <c r="F39" s="160">
        <f>'H CAS'!F39</f>
        <v>5</v>
      </c>
    </row>
    <row r="40" spans="1:6" ht="36" x14ac:dyDescent="0.2">
      <c r="A40" s="376" t="s">
        <v>352</v>
      </c>
      <c r="B40" s="158" t="s">
        <v>527</v>
      </c>
      <c r="C40" s="159" t="s">
        <v>539</v>
      </c>
      <c r="D40" s="160">
        <f>'H CAS'!D40</f>
        <v>79</v>
      </c>
      <c r="E40" s="160">
        <f>'H CAS'!E40</f>
        <v>348</v>
      </c>
      <c r="F40" s="160">
        <f>'H CAS'!F40</f>
        <v>7</v>
      </c>
    </row>
    <row r="41" spans="1:6" ht="72" x14ac:dyDescent="0.2">
      <c r="A41" s="376" t="s">
        <v>352</v>
      </c>
      <c r="B41" s="158" t="s">
        <v>528</v>
      </c>
      <c r="C41" s="159" t="s">
        <v>256</v>
      </c>
      <c r="D41" s="161">
        <f>'H CAS'!D41</f>
        <v>0.81100000000000005</v>
      </c>
      <c r="E41" s="161">
        <f>'H CAS'!E41</f>
        <v>0.80700000000000005</v>
      </c>
      <c r="F41" s="161">
        <f>'H CAS'!F41</f>
        <v>0.625</v>
      </c>
    </row>
    <row r="42" spans="1:6" ht="48" x14ac:dyDescent="0.2">
      <c r="A42" s="376" t="s">
        <v>352</v>
      </c>
      <c r="B42" s="158" t="s">
        <v>529</v>
      </c>
      <c r="C42" s="159" t="s">
        <v>883</v>
      </c>
      <c r="D42" s="641">
        <f>'H CAS'!D42</f>
        <v>27448</v>
      </c>
      <c r="E42" s="641">
        <f>'H CAS'!E42</f>
        <v>27371</v>
      </c>
      <c r="F42" s="641">
        <f>'H CAS'!F42</f>
        <v>15760</v>
      </c>
    </row>
    <row r="43" spans="1:6" ht="24" x14ac:dyDescent="0.2">
      <c r="A43" s="376" t="s">
        <v>352</v>
      </c>
      <c r="B43" s="163" t="s">
        <v>530</v>
      </c>
      <c r="C43" s="164" t="s">
        <v>257</v>
      </c>
      <c r="D43" s="641">
        <f>'H CAS'!D43</f>
        <v>21689</v>
      </c>
      <c r="E43" s="641">
        <f>'H CAS'!E43</f>
        <v>21019</v>
      </c>
      <c r="F43" s="641">
        <f>'H CAS'!F43</f>
        <v>13719</v>
      </c>
    </row>
    <row r="44" spans="1:6" ht="36.75" customHeight="1" x14ac:dyDescent="0.2">
      <c r="A44" s="376" t="s">
        <v>352</v>
      </c>
      <c r="B44" s="158" t="s">
        <v>531</v>
      </c>
      <c r="C44" s="159" t="s">
        <v>884</v>
      </c>
      <c r="D44" s="641">
        <f>'H CAS'!D44</f>
        <v>5102</v>
      </c>
      <c r="E44" s="641">
        <f>'H CAS'!E44</f>
        <v>5831</v>
      </c>
      <c r="F44" s="641">
        <f>'H CAS'!F44</f>
        <v>4840</v>
      </c>
    </row>
    <row r="45" spans="1:6" ht="48" x14ac:dyDescent="0.2">
      <c r="A45" s="376" t="s">
        <v>352</v>
      </c>
      <c r="B45" s="158" t="s">
        <v>532</v>
      </c>
      <c r="C45" s="159" t="s">
        <v>258</v>
      </c>
      <c r="D45" s="641">
        <f>'H CAS'!D45</f>
        <v>3151</v>
      </c>
      <c r="E45" s="641">
        <f>'H CAS'!E45</f>
        <v>3971</v>
      </c>
      <c r="F45" s="641">
        <f>'H CAS'!F45</f>
        <v>3675</v>
      </c>
    </row>
    <row r="46" spans="1:6" x14ac:dyDescent="0.2"/>
    <row r="47" spans="1:6" ht="75" customHeight="1" x14ac:dyDescent="0.2">
      <c r="A47" s="376" t="s">
        <v>538</v>
      </c>
      <c r="B47" s="916" t="s">
        <v>775</v>
      </c>
      <c r="C47" s="874"/>
      <c r="D47" s="874"/>
      <c r="E47" s="874"/>
      <c r="F47" s="874"/>
    </row>
    <row r="48" spans="1:6" ht="36" x14ac:dyDescent="0.2">
      <c r="A48" s="376" t="s">
        <v>538</v>
      </c>
      <c r="B48" s="169"/>
      <c r="C48" s="170"/>
      <c r="D48" s="31" t="s">
        <v>514</v>
      </c>
      <c r="E48" s="31" t="s">
        <v>533</v>
      </c>
      <c r="F48" s="31" t="s">
        <v>534</v>
      </c>
    </row>
    <row r="49" spans="1:8" ht="49.5" customHeight="1" x14ac:dyDescent="0.2">
      <c r="A49" s="376" t="s">
        <v>538</v>
      </c>
      <c r="B49" s="158" t="s">
        <v>535</v>
      </c>
      <c r="C49" s="159" t="s">
        <v>259</v>
      </c>
      <c r="D49" s="160">
        <f>'H CAS'!D49</f>
        <v>120</v>
      </c>
      <c r="E49" s="160">
        <f>'H CAS'!E49</f>
        <v>623</v>
      </c>
      <c r="F49" s="160">
        <f>'H CAS'!F49</f>
        <v>16</v>
      </c>
    </row>
    <row r="50" spans="1:8" ht="36" x14ac:dyDescent="0.2">
      <c r="A50" s="376" t="s">
        <v>538</v>
      </c>
      <c r="B50" s="158" t="s">
        <v>536</v>
      </c>
      <c r="C50" s="159" t="s">
        <v>422</v>
      </c>
      <c r="D50" s="641">
        <f>'H CAS'!D50</f>
        <v>12687</v>
      </c>
      <c r="E50" s="641">
        <f>'H CAS'!E50</f>
        <v>12232</v>
      </c>
      <c r="F50" s="641">
        <f>'H CAS'!F50</f>
        <v>6450</v>
      </c>
    </row>
    <row r="51" spans="1:8" ht="36" x14ac:dyDescent="0.2">
      <c r="A51" s="376" t="s">
        <v>538</v>
      </c>
      <c r="B51" s="158" t="s">
        <v>537</v>
      </c>
      <c r="C51" s="159" t="s">
        <v>423</v>
      </c>
      <c r="D51" s="160">
        <f>'H CAS'!D51</f>
        <v>0</v>
      </c>
      <c r="E51" s="160">
        <f>'H CAS'!E51</f>
        <v>0</v>
      </c>
      <c r="F51" s="160">
        <f>'H CAS'!F51</f>
        <v>0</v>
      </c>
    </row>
    <row r="52" spans="1:8" ht="36" x14ac:dyDescent="0.2">
      <c r="A52" s="376" t="s">
        <v>538</v>
      </c>
      <c r="B52" s="158" t="s">
        <v>193</v>
      </c>
      <c r="C52" s="159" t="s">
        <v>424</v>
      </c>
      <c r="D52" s="641">
        <f>'H CAS'!D52</f>
        <v>0</v>
      </c>
      <c r="E52" s="641">
        <f>'H CAS'!E52</f>
        <v>0</v>
      </c>
      <c r="F52" s="641">
        <f>'H CAS'!F52</f>
        <v>0</v>
      </c>
    </row>
    <row r="53" spans="1:8" x14ac:dyDescent="0.2">
      <c r="A53" s="372"/>
    </row>
    <row r="54" spans="1:8" x14ac:dyDescent="0.2">
      <c r="A54" s="376" t="s">
        <v>353</v>
      </c>
      <c r="B54" s="227" t="s">
        <v>144</v>
      </c>
      <c r="C54" s="228"/>
      <c r="D54" s="229"/>
      <c r="E54" s="229"/>
      <c r="F54" s="229"/>
    </row>
    <row r="55" spans="1:8" x14ac:dyDescent="0.2">
      <c r="A55" s="376"/>
      <c r="B55" s="227"/>
      <c r="C55" s="227"/>
      <c r="D55" s="229"/>
      <c r="E55" s="229"/>
      <c r="F55" s="229"/>
    </row>
    <row r="56" spans="1:8" ht="27" customHeight="1" x14ac:dyDescent="0.2">
      <c r="A56" s="240"/>
      <c r="B56" s="664"/>
      <c r="C56" s="917" t="s">
        <v>974</v>
      </c>
      <c r="D56" s="918"/>
      <c r="E56" s="918"/>
      <c r="F56" s="918"/>
      <c r="G56" s="256"/>
      <c r="H56" s="256"/>
    </row>
    <row r="57" spans="1:8" ht="102" x14ac:dyDescent="0.2">
      <c r="A57" s="240"/>
      <c r="B57" s="664"/>
      <c r="C57" s="665" t="s">
        <v>1100</v>
      </c>
      <c r="D57" s="666"/>
      <c r="E57" s="666"/>
      <c r="F57" s="666"/>
      <c r="G57" s="256"/>
      <c r="H57" s="256"/>
    </row>
    <row r="58" spans="1:8" ht="38.25" x14ac:dyDescent="0.2">
      <c r="A58" s="240"/>
      <c r="B58" s="664"/>
      <c r="C58" s="281" t="s">
        <v>975</v>
      </c>
      <c r="D58" s="666"/>
      <c r="E58" s="666"/>
      <c r="F58" s="666"/>
      <c r="G58" s="256"/>
      <c r="H58" s="256"/>
    </row>
    <row r="59" spans="1:8" x14ac:dyDescent="0.2">
      <c r="A59" s="510"/>
      <c r="B59" s="648"/>
      <c r="C59" s="683" t="s">
        <v>976</v>
      </c>
      <c r="D59" s="648"/>
      <c r="E59" s="648"/>
      <c r="F59" s="648"/>
      <c r="G59" s="256"/>
      <c r="H59" s="256"/>
    </row>
    <row r="60" spans="1:8" ht="66" customHeight="1" x14ac:dyDescent="0.2">
      <c r="A60" s="240" t="s">
        <v>354</v>
      </c>
      <c r="B60" s="919" t="s">
        <v>1101</v>
      </c>
      <c r="C60" s="920"/>
      <c r="D60" s="920"/>
      <c r="E60" s="920"/>
      <c r="F60" s="668">
        <f>'H CAS'!F60</f>
        <v>470</v>
      </c>
      <c r="G60" s="256"/>
      <c r="H60" s="256"/>
    </row>
    <row r="61" spans="1:8" s="332" customFormat="1" ht="66" customHeight="1" thickBot="1" x14ac:dyDescent="0.25">
      <c r="A61" s="669" t="s">
        <v>355</v>
      </c>
      <c r="B61" s="921" t="s">
        <v>1102</v>
      </c>
      <c r="C61" s="921"/>
      <c r="D61" s="921"/>
      <c r="E61" s="921"/>
      <c r="F61" s="921"/>
      <c r="G61" s="648"/>
      <c r="H61" s="648"/>
    </row>
    <row r="62" spans="1:8" s="332" customFormat="1" ht="66" customHeight="1" x14ac:dyDescent="0.2">
      <c r="A62" s="669"/>
      <c r="B62" s="684"/>
      <c r="C62" s="907" t="s">
        <v>1103</v>
      </c>
      <c r="D62" s="909" t="s">
        <v>1104</v>
      </c>
      <c r="E62" s="911" t="s">
        <v>1105</v>
      </c>
      <c r="F62" s="913" t="s">
        <v>1106</v>
      </c>
      <c r="G62" s="648"/>
      <c r="H62" s="648"/>
    </row>
    <row r="63" spans="1:8" s="332" customFormat="1" ht="66" customHeight="1" thickBot="1" x14ac:dyDescent="0.25">
      <c r="A63" s="669" t="s">
        <v>355</v>
      </c>
      <c r="B63" s="648"/>
      <c r="C63" s="908"/>
      <c r="D63" s="910"/>
      <c r="E63" s="912"/>
      <c r="F63" s="914"/>
      <c r="G63" s="648"/>
      <c r="H63" s="648"/>
    </row>
    <row r="64" spans="1:8" s="332" customFormat="1" ht="66" customHeight="1" x14ac:dyDescent="0.2">
      <c r="A64" s="669"/>
      <c r="B64" s="684"/>
      <c r="C64" s="671" t="s">
        <v>977</v>
      </c>
      <c r="D64" s="672">
        <f>'H CAS'!D64</f>
        <v>362</v>
      </c>
      <c r="E64" s="685">
        <f>'H CAS'!E64</f>
        <v>0.77</v>
      </c>
      <c r="F64" s="686">
        <f>'H CAS'!F64</f>
        <v>36132</v>
      </c>
      <c r="G64" s="648"/>
      <c r="H64" s="648"/>
    </row>
    <row r="65" spans="1:8" s="332" customFormat="1" ht="66" customHeight="1" x14ac:dyDescent="0.2">
      <c r="A65" s="669"/>
      <c r="B65" s="684"/>
      <c r="C65" s="653" t="s">
        <v>978</v>
      </c>
      <c r="D65" s="672">
        <f>'H CAS'!D65</f>
        <v>357</v>
      </c>
      <c r="E65" s="685">
        <f>'H CAS'!E65</f>
        <v>0.75960000000000005</v>
      </c>
      <c r="F65" s="686">
        <f>'H CAS'!F65</f>
        <v>24333</v>
      </c>
      <c r="G65" s="648"/>
      <c r="H65" s="648"/>
    </row>
    <row r="66" spans="1:8" s="332" customFormat="1" ht="66" customHeight="1" x14ac:dyDescent="0.2">
      <c r="A66" s="669"/>
      <c r="B66" s="684"/>
      <c r="C66" s="687" t="s">
        <v>979</v>
      </c>
      <c r="D66" s="672">
        <f>'H CAS'!D66</f>
        <v>0</v>
      </c>
      <c r="E66" s="685">
        <f>'H CAS'!E66</f>
        <v>0</v>
      </c>
      <c r="F66" s="686">
        <f>'H CAS'!F66</f>
        <v>0</v>
      </c>
      <c r="G66" s="648"/>
      <c r="H66" s="648"/>
    </row>
    <row r="67" spans="1:8" s="332" customFormat="1" ht="66" customHeight="1" x14ac:dyDescent="0.2">
      <c r="A67" s="669"/>
      <c r="B67" s="684"/>
      <c r="C67" s="687" t="s">
        <v>980</v>
      </c>
      <c r="D67" s="672">
        <f>'H CAS'!D67</f>
        <v>30</v>
      </c>
      <c r="E67" s="685">
        <f>'H CAS'!E67</f>
        <v>6.3799999999999996E-2</v>
      </c>
      <c r="F67" s="686">
        <f>'H CAS'!F67</f>
        <v>18674.97</v>
      </c>
      <c r="G67" s="648"/>
      <c r="H67" s="648"/>
    </row>
    <row r="68" spans="1:8" s="332" customFormat="1" ht="66" customHeight="1" x14ac:dyDescent="0.2">
      <c r="A68" s="669"/>
      <c r="B68" s="684"/>
      <c r="C68" s="688" t="s">
        <v>981</v>
      </c>
      <c r="D68" s="672">
        <f>'H CAS'!D68</f>
        <v>111</v>
      </c>
      <c r="E68" s="685">
        <f>'H CAS'!E68</f>
        <v>0.23619999999999999</v>
      </c>
      <c r="F68" s="686">
        <f>'H CAS'!F68</f>
        <v>34530.230000000003</v>
      </c>
      <c r="G68" s="648"/>
      <c r="H68" s="648"/>
    </row>
    <row r="69" spans="1:8" x14ac:dyDescent="0.2">
      <c r="A69" s="376"/>
      <c r="B69" s="331"/>
      <c r="C69" s="331"/>
      <c r="D69" s="331"/>
      <c r="E69" s="331"/>
    </row>
    <row r="70" spans="1:8" ht="27.75" customHeight="1" x14ac:dyDescent="0.2">
      <c r="B70" s="915" t="s">
        <v>867</v>
      </c>
      <c r="C70" s="731"/>
      <c r="D70" s="731"/>
      <c r="E70" s="731"/>
      <c r="F70" s="731"/>
    </row>
    <row r="71" spans="1:8" ht="15.75" x14ac:dyDescent="0.2">
      <c r="B71" s="367"/>
      <c r="C71" s="333"/>
      <c r="D71" s="333"/>
      <c r="E71" s="333"/>
      <c r="F71" s="333"/>
    </row>
    <row r="72" spans="1:8" ht="26.25" customHeight="1" x14ac:dyDescent="0.2">
      <c r="A72" s="376" t="s">
        <v>356</v>
      </c>
      <c r="B72" s="836" t="s">
        <v>145</v>
      </c>
      <c r="C72" s="836"/>
      <c r="D72" s="836"/>
      <c r="E72" s="836"/>
      <c r="F72" s="836"/>
    </row>
    <row r="73" spans="1:8" x14ac:dyDescent="0.2">
      <c r="A73" s="376" t="s">
        <v>356</v>
      </c>
      <c r="B73" s="837" t="s">
        <v>425</v>
      </c>
      <c r="C73" s="837"/>
      <c r="D73" s="837"/>
      <c r="E73" s="487" t="s">
        <v>1030</v>
      </c>
    </row>
    <row r="74" spans="1:8" x14ac:dyDescent="0.2">
      <c r="A74" s="376" t="s">
        <v>356</v>
      </c>
      <c r="B74" s="837" t="s">
        <v>426</v>
      </c>
      <c r="C74" s="837"/>
      <c r="D74" s="837"/>
      <c r="E74" s="487" t="s">
        <v>1030</v>
      </c>
    </row>
    <row r="75" spans="1:8" x14ac:dyDescent="0.2">
      <c r="A75" s="376" t="s">
        <v>356</v>
      </c>
      <c r="B75" s="837" t="s">
        <v>427</v>
      </c>
      <c r="C75" s="837"/>
      <c r="D75" s="837"/>
      <c r="E75" s="96"/>
    </row>
    <row r="76" spans="1:8" x14ac:dyDescent="0.2"/>
    <row r="77" spans="1:8" ht="40.5" customHeight="1" x14ac:dyDescent="0.2">
      <c r="A77" s="376" t="s">
        <v>356</v>
      </c>
      <c r="B77" s="772" t="s">
        <v>428</v>
      </c>
      <c r="C77" s="772"/>
      <c r="D77" s="772"/>
      <c r="E77" s="772"/>
      <c r="F77" s="134">
        <f>'H CAS'!F77</f>
        <v>9</v>
      </c>
    </row>
    <row r="78" spans="1:8" x14ac:dyDescent="0.2">
      <c r="B78" s="333"/>
      <c r="C78" s="56"/>
      <c r="D78" s="333"/>
      <c r="E78" s="333"/>
      <c r="F78" s="30"/>
    </row>
    <row r="79" spans="1:8" ht="25.5" customHeight="1" x14ac:dyDescent="0.2">
      <c r="A79" s="376" t="s">
        <v>356</v>
      </c>
      <c r="B79" s="772" t="s">
        <v>429</v>
      </c>
      <c r="C79" s="772"/>
      <c r="D79" s="772"/>
      <c r="E79" s="772"/>
      <c r="F79" s="150">
        <f>'H CAS'!F79</f>
        <v>23127</v>
      </c>
    </row>
    <row r="80" spans="1:8" x14ac:dyDescent="0.2">
      <c r="F80" s="171"/>
    </row>
    <row r="81" spans="1:6" ht="26.25" customHeight="1" x14ac:dyDescent="0.2">
      <c r="A81" s="376" t="s">
        <v>356</v>
      </c>
      <c r="B81" s="772" t="s">
        <v>800</v>
      </c>
      <c r="C81" s="772"/>
      <c r="D81" s="772"/>
      <c r="E81" s="772"/>
      <c r="F81" s="150">
        <f>'H CAS'!F81</f>
        <v>208144</v>
      </c>
    </row>
    <row r="82" spans="1:6" ht="26.25" customHeight="1" x14ac:dyDescent="0.2">
      <c r="A82" s="376"/>
      <c r="B82" s="352"/>
      <c r="C82" s="352"/>
      <c r="D82" s="352"/>
      <c r="E82" s="352"/>
      <c r="F82" s="151"/>
    </row>
    <row r="83" spans="1:6" ht="12.75" customHeight="1" x14ac:dyDescent="0.2">
      <c r="A83" s="376" t="s">
        <v>357</v>
      </c>
      <c r="B83" s="836" t="s">
        <v>868</v>
      </c>
      <c r="C83" s="836"/>
      <c r="D83" s="836"/>
      <c r="E83" s="836"/>
      <c r="F83" s="836"/>
    </row>
    <row r="84" spans="1:6" x14ac:dyDescent="0.2">
      <c r="A84" s="376" t="s">
        <v>357</v>
      </c>
      <c r="B84" s="922" t="s">
        <v>869</v>
      </c>
      <c r="C84" s="774"/>
      <c r="D84" s="775"/>
      <c r="E84" s="481" t="s">
        <v>1030</v>
      </c>
    </row>
    <row r="85" spans="1:6" x14ac:dyDescent="0.2">
      <c r="A85" s="376" t="s">
        <v>357</v>
      </c>
      <c r="B85" s="922" t="s">
        <v>201</v>
      </c>
      <c r="C85" s="774"/>
      <c r="D85" s="775"/>
      <c r="E85" s="366"/>
    </row>
    <row r="86" spans="1:6" x14ac:dyDescent="0.2">
      <c r="A86" s="376" t="s">
        <v>357</v>
      </c>
      <c r="B86" s="923" t="s">
        <v>660</v>
      </c>
      <c r="C86" s="823"/>
      <c r="D86" s="751"/>
      <c r="E86" s="366"/>
    </row>
    <row r="87" spans="1:6" x14ac:dyDescent="0.2">
      <c r="A87" s="376" t="s">
        <v>357</v>
      </c>
      <c r="B87" s="923" t="s">
        <v>661</v>
      </c>
      <c r="C87" s="823"/>
      <c r="D87" s="751"/>
      <c r="E87" s="481" t="s">
        <v>1030</v>
      </c>
    </row>
    <row r="88" spans="1:6" x14ac:dyDescent="0.2">
      <c r="A88" s="376" t="s">
        <v>357</v>
      </c>
      <c r="B88" s="885" t="s">
        <v>47</v>
      </c>
      <c r="C88" s="830"/>
      <c r="D88" s="886"/>
      <c r="E88" s="366"/>
    </row>
    <row r="89" spans="1:6" x14ac:dyDescent="0.2">
      <c r="A89" s="376"/>
      <c r="B89" s="818"/>
      <c r="C89" s="732"/>
      <c r="D89" s="732"/>
      <c r="E89" s="70"/>
    </row>
    <row r="90" spans="1:6" x14ac:dyDescent="0.2"/>
    <row r="91" spans="1:6" ht="15.75" x14ac:dyDescent="0.2">
      <c r="B91" s="36" t="s">
        <v>198</v>
      </c>
    </row>
    <row r="92" spans="1:6" ht="12.75" customHeight="1" x14ac:dyDescent="0.2">
      <c r="B92" s="36"/>
    </row>
    <row r="93" spans="1:6" x14ac:dyDescent="0.2">
      <c r="A93" s="376" t="s">
        <v>358</v>
      </c>
      <c r="B93" s="836" t="s">
        <v>801</v>
      </c>
      <c r="C93" s="836"/>
      <c r="D93" s="836"/>
      <c r="E93" s="836"/>
      <c r="F93" s="836"/>
    </row>
    <row r="94" spans="1:6" x14ac:dyDescent="0.2">
      <c r="A94" s="640" t="s">
        <v>358</v>
      </c>
      <c r="B94" s="922" t="s">
        <v>199</v>
      </c>
      <c r="C94" s="774"/>
      <c r="D94" s="775"/>
      <c r="E94" s="481" t="s">
        <v>1030</v>
      </c>
      <c r="F94" s="639"/>
    </row>
    <row r="95" spans="1:6" x14ac:dyDescent="0.2">
      <c r="A95" s="640" t="s">
        <v>358</v>
      </c>
      <c r="B95" s="922" t="s">
        <v>200</v>
      </c>
      <c r="C95" s="774"/>
      <c r="D95" s="775"/>
      <c r="E95" s="638"/>
      <c r="F95" s="639"/>
    </row>
    <row r="96" spans="1:6" x14ac:dyDescent="0.2">
      <c r="A96" s="640" t="s">
        <v>358</v>
      </c>
      <c r="B96" s="922" t="s">
        <v>201</v>
      </c>
      <c r="C96" s="774"/>
      <c r="D96" s="775"/>
      <c r="E96" s="638"/>
      <c r="F96" s="639"/>
    </row>
    <row r="97" spans="1:6" x14ac:dyDescent="0.2">
      <c r="A97" s="640" t="s">
        <v>358</v>
      </c>
      <c r="B97" s="922" t="s">
        <v>202</v>
      </c>
      <c r="C97" s="774"/>
      <c r="D97" s="775"/>
      <c r="E97" s="638"/>
      <c r="F97" s="639"/>
    </row>
    <row r="98" spans="1:6" x14ac:dyDescent="0.2">
      <c r="A98" s="640" t="s">
        <v>358</v>
      </c>
      <c r="B98" s="923" t="s">
        <v>662</v>
      </c>
      <c r="C98" s="823"/>
      <c r="D98" s="751"/>
      <c r="E98" s="638"/>
      <c r="F98" s="639"/>
    </row>
    <row r="99" spans="1:6" x14ac:dyDescent="0.2">
      <c r="A99" s="640" t="s">
        <v>358</v>
      </c>
      <c r="B99" s="922" t="s">
        <v>203</v>
      </c>
      <c r="C99" s="774"/>
      <c r="D99" s="775"/>
      <c r="E99" s="638"/>
      <c r="F99" s="639"/>
    </row>
    <row r="100" spans="1:6" ht="12.75" customHeight="1" x14ac:dyDescent="0.2">
      <c r="A100" s="640" t="s">
        <v>358</v>
      </c>
      <c r="B100" s="885" t="s">
        <v>47</v>
      </c>
      <c r="C100" s="830"/>
      <c r="D100" s="886"/>
      <c r="E100" s="638"/>
      <c r="F100" s="639"/>
    </row>
    <row r="101" spans="1:6" x14ac:dyDescent="0.2">
      <c r="A101" s="640"/>
      <c r="B101" s="818"/>
      <c r="C101" s="732"/>
      <c r="D101" s="732"/>
      <c r="E101" s="70"/>
      <c r="F101" s="639"/>
    </row>
    <row r="102" spans="1:6" x14ac:dyDescent="0.2">
      <c r="A102" s="635"/>
      <c r="B102" s="639"/>
      <c r="C102" s="639"/>
      <c r="D102" s="639"/>
      <c r="E102" s="639"/>
      <c r="F102" s="639"/>
    </row>
    <row r="103" spans="1:6" x14ac:dyDescent="0.2">
      <c r="A103" s="640" t="s">
        <v>359</v>
      </c>
      <c r="B103" s="864" t="s">
        <v>204</v>
      </c>
      <c r="C103" s="864"/>
      <c r="D103" s="864"/>
      <c r="E103" s="864"/>
      <c r="F103" s="864"/>
    </row>
    <row r="104" spans="1:6" x14ac:dyDescent="0.2">
      <c r="A104" s="640" t="s">
        <v>359</v>
      </c>
      <c r="B104" s="837" t="s">
        <v>205</v>
      </c>
      <c r="C104" s="837"/>
      <c r="D104" s="837"/>
      <c r="E104" s="130">
        <v>42109</v>
      </c>
      <c r="F104" s="172"/>
    </row>
    <row r="105" spans="1:6" x14ac:dyDescent="0.2">
      <c r="A105" s="640" t="s">
        <v>359</v>
      </c>
      <c r="B105" s="837" t="s">
        <v>206</v>
      </c>
      <c r="C105" s="837"/>
      <c r="D105" s="837"/>
      <c r="E105" s="130"/>
      <c r="F105" s="49"/>
    </row>
    <row r="106" spans="1:6" ht="27" customHeight="1" x14ac:dyDescent="0.2">
      <c r="A106" s="640" t="s">
        <v>359</v>
      </c>
      <c r="B106" s="772" t="s">
        <v>207</v>
      </c>
      <c r="C106" s="772"/>
      <c r="D106" s="772"/>
      <c r="E106" s="487" t="s">
        <v>1030</v>
      </c>
      <c r="F106" s="49"/>
    </row>
    <row r="107" spans="1:6" x14ac:dyDescent="0.2">
      <c r="A107" s="635"/>
      <c r="B107" s="639"/>
      <c r="C107" s="639"/>
      <c r="D107" s="639"/>
      <c r="E107" s="639"/>
      <c r="F107" s="639"/>
    </row>
    <row r="108" spans="1:6" ht="12.75" customHeight="1" x14ac:dyDescent="0.2">
      <c r="A108" s="640" t="s">
        <v>360</v>
      </c>
      <c r="B108" s="836" t="s">
        <v>871</v>
      </c>
      <c r="C108" s="836"/>
      <c r="D108" s="836"/>
      <c r="E108" s="836"/>
      <c r="F108" s="836"/>
    </row>
    <row r="109" spans="1:6" x14ac:dyDescent="0.2">
      <c r="A109" s="640" t="s">
        <v>360</v>
      </c>
      <c r="B109" s="636" t="s">
        <v>517</v>
      </c>
      <c r="C109" s="837" t="s">
        <v>870</v>
      </c>
      <c r="D109" s="837"/>
      <c r="E109" s="174"/>
      <c r="F109" s="173"/>
    </row>
    <row r="110" spans="1:6" x14ac:dyDescent="0.2">
      <c r="A110" s="640" t="s">
        <v>360</v>
      </c>
      <c r="B110" s="781"/>
      <c r="C110" s="781"/>
      <c r="D110" s="175" t="s">
        <v>490</v>
      </c>
      <c r="E110" s="34" t="s">
        <v>491</v>
      </c>
      <c r="F110" s="173"/>
    </row>
    <row r="111" spans="1:6" x14ac:dyDescent="0.2">
      <c r="A111" s="640" t="s">
        <v>360</v>
      </c>
      <c r="B111" s="176" t="s">
        <v>520</v>
      </c>
      <c r="C111" s="84" t="s">
        <v>872</v>
      </c>
      <c r="D111" s="487" t="s">
        <v>1030</v>
      </c>
      <c r="E111" s="96"/>
      <c r="F111" s="173"/>
    </row>
    <row r="112" spans="1:6" x14ac:dyDescent="0.2">
      <c r="A112" s="640" t="s">
        <v>360</v>
      </c>
      <c r="B112" s="177"/>
      <c r="C112" s="84" t="s">
        <v>873</v>
      </c>
      <c r="D112" s="178">
        <v>42064</v>
      </c>
      <c r="E112" s="639"/>
      <c r="F112" s="639"/>
    </row>
    <row r="113" spans="1:6" x14ac:dyDescent="0.2">
      <c r="A113" s="635"/>
      <c r="B113" s="639"/>
      <c r="C113" s="639"/>
      <c r="D113" s="639"/>
      <c r="E113" s="639"/>
      <c r="F113" s="639"/>
    </row>
    <row r="114" spans="1:6" x14ac:dyDescent="0.2">
      <c r="A114" s="640" t="s">
        <v>361</v>
      </c>
      <c r="B114" s="864" t="s">
        <v>874</v>
      </c>
      <c r="C114" s="864"/>
      <c r="D114" s="639"/>
      <c r="E114" s="639"/>
      <c r="F114" s="639"/>
    </row>
    <row r="115" spans="1:6" x14ac:dyDescent="0.2">
      <c r="A115" s="640" t="s">
        <v>361</v>
      </c>
      <c r="B115" s="837" t="s">
        <v>875</v>
      </c>
      <c r="C115" s="837"/>
      <c r="D115" s="130"/>
      <c r="E115" s="639"/>
      <c r="F115" s="639"/>
    </row>
    <row r="116" spans="1:6" x14ac:dyDescent="0.2">
      <c r="A116" s="640" t="s">
        <v>361</v>
      </c>
      <c r="B116" s="837" t="s">
        <v>876</v>
      </c>
      <c r="C116" s="837"/>
      <c r="D116" s="179"/>
      <c r="E116" s="639"/>
      <c r="F116" s="639"/>
    </row>
    <row r="117" spans="1:6" x14ac:dyDescent="0.2">
      <c r="A117" s="635"/>
      <c r="B117" s="639"/>
      <c r="C117" s="639"/>
      <c r="D117" s="639"/>
      <c r="E117" s="639"/>
      <c r="F117" s="639"/>
    </row>
    <row r="118" spans="1:6" ht="15.75" x14ac:dyDescent="0.2">
      <c r="A118" s="635"/>
      <c r="B118" s="36" t="s">
        <v>90</v>
      </c>
      <c r="C118" s="639"/>
      <c r="D118" s="639"/>
      <c r="E118" s="639"/>
      <c r="F118" s="639"/>
    </row>
    <row r="119" spans="1:6" ht="12.75" customHeight="1" x14ac:dyDescent="0.2">
      <c r="A119" s="637"/>
      <c r="B119" s="225" t="s">
        <v>802</v>
      </c>
      <c r="C119" s="213"/>
      <c r="D119" s="213"/>
      <c r="E119" s="213"/>
      <c r="F119" s="639"/>
    </row>
    <row r="120" spans="1:6" x14ac:dyDescent="0.2">
      <c r="A120" s="640" t="s">
        <v>362</v>
      </c>
      <c r="B120" s="808" t="s">
        <v>91</v>
      </c>
      <c r="C120" s="808"/>
      <c r="D120" s="639"/>
      <c r="E120" s="639"/>
      <c r="F120" s="639"/>
    </row>
    <row r="121" spans="1:6" x14ac:dyDescent="0.2">
      <c r="A121" s="640" t="s">
        <v>362</v>
      </c>
      <c r="B121" s="819" t="s">
        <v>92</v>
      </c>
      <c r="C121" s="819"/>
      <c r="D121" s="819"/>
      <c r="E121" s="639"/>
      <c r="F121" s="639"/>
    </row>
    <row r="122" spans="1:6" x14ac:dyDescent="0.2">
      <c r="A122" s="640" t="s">
        <v>362</v>
      </c>
      <c r="B122" s="837" t="s">
        <v>93</v>
      </c>
      <c r="C122" s="837"/>
      <c r="D122" s="787"/>
      <c r="E122" s="487" t="s">
        <v>1030</v>
      </c>
      <c r="F122" s="639"/>
    </row>
    <row r="123" spans="1:6" x14ac:dyDescent="0.2">
      <c r="A123" s="640" t="s">
        <v>362</v>
      </c>
      <c r="B123" s="837" t="s">
        <v>94</v>
      </c>
      <c r="C123" s="837"/>
      <c r="D123" s="837"/>
      <c r="E123" s="487" t="s">
        <v>1030</v>
      </c>
      <c r="F123" s="639"/>
    </row>
    <row r="124" spans="1:6" x14ac:dyDescent="0.2">
      <c r="A124" s="640" t="s">
        <v>362</v>
      </c>
      <c r="B124" s="837" t="s">
        <v>95</v>
      </c>
      <c r="C124" s="837"/>
      <c r="D124" s="837"/>
      <c r="E124" s="487" t="s">
        <v>1030</v>
      </c>
      <c r="F124" s="639"/>
    </row>
    <row r="125" spans="1:6" x14ac:dyDescent="0.2">
      <c r="A125" s="635"/>
      <c r="B125" s="639"/>
      <c r="C125" s="639"/>
      <c r="D125" s="639"/>
      <c r="E125" s="639"/>
      <c r="F125" s="639"/>
    </row>
    <row r="126" spans="1:6" x14ac:dyDescent="0.2">
      <c r="A126" s="640" t="s">
        <v>362</v>
      </c>
      <c r="B126" s="837" t="s">
        <v>96</v>
      </c>
      <c r="C126" s="837"/>
      <c r="D126" s="837"/>
      <c r="E126" s="491"/>
      <c r="F126" s="639"/>
    </row>
    <row r="127" spans="1:6" x14ac:dyDescent="0.2">
      <c r="A127" s="640" t="s">
        <v>362</v>
      </c>
      <c r="B127" s="837" t="s">
        <v>740</v>
      </c>
      <c r="C127" s="837"/>
      <c r="D127" s="837"/>
      <c r="E127" s="96"/>
      <c r="F127" s="639"/>
    </row>
    <row r="128" spans="1:6" x14ac:dyDescent="0.2">
      <c r="A128" s="640" t="s">
        <v>362</v>
      </c>
      <c r="B128" s="837" t="s">
        <v>741</v>
      </c>
      <c r="C128" s="837"/>
      <c r="D128" s="837"/>
      <c r="E128" s="487" t="s">
        <v>1030</v>
      </c>
      <c r="F128" s="639"/>
    </row>
    <row r="129" spans="1:6" x14ac:dyDescent="0.2">
      <c r="A129" s="640" t="s">
        <v>362</v>
      </c>
      <c r="B129" s="837" t="s">
        <v>742</v>
      </c>
      <c r="C129" s="837"/>
      <c r="D129" s="837"/>
      <c r="E129" s="96"/>
      <c r="F129" s="639"/>
    </row>
    <row r="130" spans="1:6" ht="12.75" customHeight="1" x14ac:dyDescent="0.2">
      <c r="A130" s="640" t="s">
        <v>362</v>
      </c>
      <c r="B130" s="885" t="s">
        <v>47</v>
      </c>
      <c r="C130" s="830"/>
      <c r="D130" s="886"/>
      <c r="E130" s="638"/>
      <c r="F130" s="639"/>
    </row>
    <row r="131" spans="1:6" x14ac:dyDescent="0.2">
      <c r="A131" s="640"/>
      <c r="B131" s="818"/>
      <c r="C131" s="732"/>
      <c r="D131" s="732"/>
      <c r="E131" s="70"/>
      <c r="F131" s="639"/>
    </row>
    <row r="132" spans="1:6" x14ac:dyDescent="0.2">
      <c r="A132" s="635"/>
      <c r="B132" s="639"/>
      <c r="C132" s="639"/>
      <c r="D132" s="639"/>
      <c r="E132" s="639"/>
      <c r="F132" s="639"/>
    </row>
    <row r="133" spans="1:6" x14ac:dyDescent="0.2">
      <c r="A133" s="640" t="s">
        <v>363</v>
      </c>
      <c r="B133" s="864" t="s">
        <v>743</v>
      </c>
      <c r="C133" s="864"/>
      <c r="D133" s="639"/>
      <c r="E133" s="639"/>
      <c r="F133" s="639"/>
    </row>
    <row r="134" spans="1:6" x14ac:dyDescent="0.2">
      <c r="A134" s="640" t="s">
        <v>363</v>
      </c>
      <c r="B134" s="864" t="s">
        <v>877</v>
      </c>
      <c r="C134" s="835"/>
      <c r="D134" s="639"/>
      <c r="E134" s="639"/>
      <c r="F134" s="639"/>
    </row>
    <row r="135" spans="1:6" x14ac:dyDescent="0.2">
      <c r="A135" s="640" t="s">
        <v>363</v>
      </c>
      <c r="B135" s="837" t="s">
        <v>744</v>
      </c>
      <c r="C135" s="837"/>
      <c r="D135" s="837"/>
      <c r="E135" s="491" t="s">
        <v>1030</v>
      </c>
      <c r="F135" s="639"/>
    </row>
    <row r="136" spans="1:6" x14ac:dyDescent="0.2">
      <c r="A136" s="640" t="s">
        <v>363</v>
      </c>
      <c r="B136" s="837" t="s">
        <v>745</v>
      </c>
      <c r="C136" s="837"/>
      <c r="D136" s="837"/>
      <c r="E136" s="487" t="s">
        <v>1030</v>
      </c>
      <c r="F136" s="639"/>
    </row>
    <row r="137" spans="1:6" x14ac:dyDescent="0.2">
      <c r="A137" s="640" t="s">
        <v>363</v>
      </c>
      <c r="B137" s="837" t="s">
        <v>746</v>
      </c>
      <c r="C137" s="837"/>
      <c r="D137" s="837"/>
      <c r="E137" s="487" t="s">
        <v>1030</v>
      </c>
      <c r="F137" s="639"/>
    </row>
    <row r="138" spans="1:6" x14ac:dyDescent="0.2">
      <c r="A138" s="640" t="s">
        <v>363</v>
      </c>
      <c r="B138" s="837" t="s">
        <v>747</v>
      </c>
      <c r="C138" s="837"/>
      <c r="D138" s="837"/>
      <c r="E138" s="487" t="s">
        <v>1030</v>
      </c>
      <c r="F138" s="639"/>
    </row>
    <row r="139" spans="1:6" x14ac:dyDescent="0.2">
      <c r="A139" s="640" t="s">
        <v>363</v>
      </c>
      <c r="B139" s="837" t="s">
        <v>430</v>
      </c>
      <c r="C139" s="837"/>
      <c r="D139" s="837"/>
      <c r="E139" s="487" t="s">
        <v>1030</v>
      </c>
      <c r="F139" s="639"/>
    </row>
    <row r="140" spans="1:6" x14ac:dyDescent="0.2">
      <c r="A140" s="640" t="s">
        <v>363</v>
      </c>
      <c r="B140" s="837" t="s">
        <v>748</v>
      </c>
      <c r="C140" s="837"/>
      <c r="D140" s="837"/>
      <c r="E140" s="96"/>
      <c r="F140" s="639"/>
    </row>
    <row r="141" spans="1:6" x14ac:dyDescent="0.2">
      <c r="A141" s="640" t="s">
        <v>363</v>
      </c>
      <c r="B141" s="837" t="s">
        <v>749</v>
      </c>
      <c r="C141" s="837"/>
      <c r="D141" s="837"/>
      <c r="E141" s="96"/>
      <c r="F141" s="639"/>
    </row>
    <row r="142" spans="1:6" ht="12.75" customHeight="1" x14ac:dyDescent="0.2">
      <c r="A142" s="640" t="s">
        <v>363</v>
      </c>
      <c r="B142" s="885" t="s">
        <v>47</v>
      </c>
      <c r="C142" s="830"/>
      <c r="D142" s="886"/>
      <c r="E142" s="638"/>
      <c r="F142" s="639"/>
    </row>
    <row r="143" spans="1:6" x14ac:dyDescent="0.2">
      <c r="A143" s="640"/>
      <c r="B143" s="818"/>
      <c r="C143" s="732"/>
      <c r="D143" s="732"/>
      <c r="E143" s="70"/>
      <c r="F143" s="639"/>
    </row>
    <row r="144" spans="1:6" x14ac:dyDescent="0.2">
      <c r="A144" s="635"/>
      <c r="B144" s="639"/>
      <c r="C144" s="639"/>
      <c r="D144" s="639"/>
      <c r="E144" s="639"/>
      <c r="F144" s="639"/>
    </row>
    <row r="145" spans="1:6" x14ac:dyDescent="0.2">
      <c r="A145" s="640" t="s">
        <v>364</v>
      </c>
      <c r="B145" s="864" t="s">
        <v>160</v>
      </c>
      <c r="C145" s="835"/>
      <c r="D145" s="835"/>
      <c r="E145" s="835"/>
      <c r="F145" s="835"/>
    </row>
    <row r="146" spans="1:6" x14ac:dyDescent="0.2">
      <c r="A146" s="640" t="s">
        <v>364</v>
      </c>
      <c r="B146" s="924"/>
      <c r="C146" s="924"/>
      <c r="D146" s="181" t="s">
        <v>750</v>
      </c>
      <c r="E146" s="181" t="s">
        <v>751</v>
      </c>
      <c r="F146" s="639"/>
    </row>
    <row r="147" spans="1:6" x14ac:dyDescent="0.2">
      <c r="A147" s="640" t="s">
        <v>364</v>
      </c>
      <c r="B147" s="925" t="s">
        <v>752</v>
      </c>
      <c r="C147" s="925"/>
      <c r="D147" s="492" t="s">
        <v>1030</v>
      </c>
      <c r="E147" s="27"/>
      <c r="F147" s="639"/>
    </row>
    <row r="148" spans="1:6" x14ac:dyDescent="0.2">
      <c r="A148" s="640" t="s">
        <v>364</v>
      </c>
      <c r="B148" s="925" t="s">
        <v>753</v>
      </c>
      <c r="C148" s="925"/>
      <c r="D148" s="492" t="s">
        <v>1030</v>
      </c>
      <c r="E148" s="27"/>
      <c r="F148" s="639"/>
    </row>
    <row r="149" spans="1:6" x14ac:dyDescent="0.2">
      <c r="A149" s="640" t="s">
        <v>364</v>
      </c>
      <c r="B149" s="925" t="s">
        <v>754</v>
      </c>
      <c r="C149" s="925"/>
      <c r="D149" s="492" t="s">
        <v>1030</v>
      </c>
      <c r="E149" s="27"/>
      <c r="F149" s="639"/>
    </row>
    <row r="150" spans="1:6" x14ac:dyDescent="0.2">
      <c r="A150" s="640" t="s">
        <v>364</v>
      </c>
      <c r="B150" s="925" t="s">
        <v>755</v>
      </c>
      <c r="C150" s="925"/>
      <c r="D150" s="27"/>
      <c r="E150" s="27"/>
      <c r="F150" s="639"/>
    </row>
    <row r="151" spans="1:6" x14ac:dyDescent="0.2">
      <c r="A151" s="640" t="s">
        <v>364</v>
      </c>
      <c r="B151" s="925" t="s">
        <v>756</v>
      </c>
      <c r="C151" s="925"/>
      <c r="D151" s="27"/>
      <c r="E151" s="27"/>
      <c r="F151" s="639"/>
    </row>
    <row r="152" spans="1:6" x14ac:dyDescent="0.2">
      <c r="A152" s="640" t="s">
        <v>364</v>
      </c>
      <c r="B152" s="925" t="s">
        <v>757</v>
      </c>
      <c r="C152" s="925"/>
      <c r="D152" s="27"/>
      <c r="E152" s="166"/>
      <c r="F152" s="639"/>
    </row>
    <row r="153" spans="1:6" x14ac:dyDescent="0.2">
      <c r="A153" s="640" t="s">
        <v>364</v>
      </c>
      <c r="B153" s="925" t="s">
        <v>758</v>
      </c>
      <c r="C153" s="925"/>
      <c r="D153" s="492" t="s">
        <v>1030</v>
      </c>
      <c r="E153" s="27"/>
      <c r="F153" s="639"/>
    </row>
    <row r="154" spans="1:6" x14ac:dyDescent="0.2">
      <c r="A154" s="640" t="s">
        <v>364</v>
      </c>
      <c r="B154" s="925" t="s">
        <v>916</v>
      </c>
      <c r="C154" s="925"/>
      <c r="D154" s="27"/>
      <c r="E154" s="492" t="s">
        <v>1030</v>
      </c>
      <c r="F154" s="639"/>
    </row>
    <row r="155" spans="1:6" x14ac:dyDescent="0.2">
      <c r="A155" s="640" t="s">
        <v>364</v>
      </c>
      <c r="B155" s="925" t="s">
        <v>759</v>
      </c>
      <c r="C155" s="925"/>
      <c r="D155" s="492" t="s">
        <v>1030</v>
      </c>
      <c r="E155" s="27"/>
      <c r="F155" s="639"/>
    </row>
    <row r="156" spans="1:6" x14ac:dyDescent="0.2">
      <c r="A156" s="640" t="s">
        <v>364</v>
      </c>
      <c r="B156" s="925" t="s">
        <v>760</v>
      </c>
      <c r="C156" s="925"/>
      <c r="D156" s="27"/>
      <c r="E156" s="27"/>
      <c r="F156" s="639"/>
    </row>
    <row r="157" spans="1:6" x14ac:dyDescent="0.2">
      <c r="A157" s="640" t="s">
        <v>364</v>
      </c>
      <c r="B157" s="925" t="s">
        <v>761</v>
      </c>
      <c r="C157" s="925"/>
      <c r="D157" s="492" t="s">
        <v>1030</v>
      </c>
      <c r="E157" s="27"/>
      <c r="F157" s="639"/>
    </row>
    <row r="158" spans="1:6" x14ac:dyDescent="0.2">
      <c r="A158" s="635"/>
      <c r="B158" s="639"/>
      <c r="C158" s="639"/>
      <c r="D158" s="639"/>
      <c r="E158" s="639"/>
      <c r="F158" s="639"/>
    </row>
    <row r="159" spans="1:6" ht="55.5" customHeight="1" x14ac:dyDescent="0.2">
      <c r="A159" s="240" t="s">
        <v>584</v>
      </c>
      <c r="B159" s="926" t="s">
        <v>585</v>
      </c>
      <c r="C159" s="927"/>
      <c r="D159" s="927"/>
      <c r="E159" s="927"/>
      <c r="F159" s="639"/>
    </row>
    <row r="160" spans="1:6" x14ac:dyDescent="0.2">
      <c r="B160" s="872"/>
      <c r="C160" s="872"/>
      <c r="D160" s="872"/>
      <c r="E160" s="872"/>
    </row>
    <row r="161" spans="2:5" x14ac:dyDescent="0.2">
      <c r="B161" s="872"/>
      <c r="C161" s="872"/>
      <c r="D161" s="872"/>
      <c r="E161" s="872"/>
    </row>
    <row r="162" spans="2:5" x14ac:dyDescent="0.2">
      <c r="B162" s="872"/>
      <c r="C162" s="872"/>
      <c r="D162" s="872"/>
      <c r="E162" s="872"/>
    </row>
    <row r="163" spans="2:5" x14ac:dyDescent="0.2">
      <c r="B163" s="872"/>
      <c r="C163" s="872"/>
      <c r="D163" s="872"/>
      <c r="E163" s="872"/>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hyperlinks>
    <hyperlink ref="H1" location="'Table of Contents'!A1" display="Table of Contents"/>
    <hyperlink ref="J1" location="'H CAS'!A1" display="CAS                                            "/>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2016-12-19T14:58:30Z</dcterms:modified>
  <cp:contentStatus/>
</cp:coreProperties>
</file>